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1B" sheetId="1" r:id="rId1"/>
  </sheets>
  <definedNames>
    <definedName name="blood_group">'2018M01B'!$YA$1:$YA$8</definedName>
    <definedName name="boarding_type">'2018M01B'!$XW$1:$XW$5</definedName>
    <definedName name="class_id">'2018M01B'!$XV$2</definedName>
    <definedName name="consession_category">'2018M01B'!$XU$1:$XU$7</definedName>
    <definedName name="disability">'2018M01B'!$YC$1:$YC$26</definedName>
    <definedName name="edu_qual_degree">'2018M01B'!$YG$1:$YG$33</definedName>
    <definedName name="gender">'2018M01B'!$XR$1:$XR$2</definedName>
    <definedName name="income_bracket">'2018M01B'!$YH$1:$YH$9</definedName>
    <definedName name="language">'2018M01B'!$YB$1:$YB$16</definedName>
    <definedName name="nationality">'2018M01B'!$XZ$1:$XZ$2</definedName>
    <definedName name="occupation">'2018M01B'!$YF$1:$YF$22</definedName>
    <definedName name="prev_school_board">'2018M01B'!$YD$1:$YD$9</definedName>
    <definedName name="relation">'2018M01B'!$YE$1:$YE$7</definedName>
    <definedName name="religion">'2018M01B'!$XS$1:$XS$12</definedName>
    <definedName name="rte_category">'2018M01B'!$XY$1:$XY$4</definedName>
    <definedName name="std_list">'2018M01B'!$YK$1:$YK$6</definedName>
    <definedName name="student_category">'2018M01B'!$XT$1:$XT$26</definedName>
    <definedName name="yesno">'2018M01B'!$YL$1:$YL$2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AK67" i="1"/>
  <c r="AK66"/>
  <c r="AK65"/>
  <c r="AK64"/>
  <c r="AK63"/>
  <c r="AK62"/>
  <c r="AK61"/>
  <c r="AK60"/>
  <c r="AK59"/>
  <c r="AK58"/>
  <c r="AK57"/>
  <c r="AK56"/>
  <c r="AK55"/>
  <c r="AK54"/>
  <c r="AK53"/>
  <c r="AK52"/>
  <c r="AK51"/>
  <c r="AK50"/>
  <c r="AK49"/>
  <c r="AK48"/>
  <c r="AK47"/>
  <c r="AK46"/>
  <c r="AK45"/>
  <c r="AK44"/>
  <c r="AK43"/>
  <c r="AK42"/>
  <c r="AK41"/>
  <c r="AK40"/>
  <c r="AK39"/>
  <c r="AK38"/>
  <c r="AK37"/>
  <c r="AK36"/>
  <c r="AK35"/>
  <c r="AK34"/>
  <c r="AK33"/>
  <c r="AK32"/>
  <c r="AK31"/>
  <c r="AK30"/>
  <c r="AK29"/>
  <c r="AK28"/>
  <c r="AK27"/>
  <c r="AK26"/>
  <c r="AK24"/>
  <c r="AK23"/>
  <c r="AK22"/>
  <c r="AK20"/>
  <c r="AK19"/>
  <c r="AK18"/>
  <c r="AK17"/>
  <c r="AK16"/>
  <c r="AK15"/>
  <c r="AK14"/>
  <c r="AK13"/>
  <c r="AK12"/>
  <c r="AK11"/>
  <c r="AK10"/>
  <c r="AK9"/>
  <c r="AK8"/>
  <c r="AK7"/>
  <c r="AK6"/>
  <c r="AK5"/>
  <c r="AK4"/>
  <c r="AK3"/>
  <c r="AK2"/>
</calcChain>
</file>

<file path=xl/sharedStrings.xml><?xml version="1.0" encoding="utf-8"?>
<sst xmlns="http://schemas.openxmlformats.org/spreadsheetml/2006/main" count="1234" uniqueCount="628">
  <si>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</si>
  <si>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</si>
  <si>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</si>
  <si>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</si>
  <si>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</si>
  <si>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</si>
  <si>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</si>
  <si>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</si>
  <si>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</si>
  <si>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</si>
  <si>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</si>
  <si>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</si>
  <si>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</si>
  <si>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</si>
  <si>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</si>
  <si>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</si>
  <si>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</si>
  <si>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</si>
  <si>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</si>
  <si>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</si>
  <si>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</si>
  <si>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</si>
  <si>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</si>
  <si>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</si>
  <si>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</si>
  <si>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</si>
  <si>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</si>
  <si>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</si>
  <si>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</si>
  <si>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</si>
  <si>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</si>
  <si>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</si>
  <si>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</si>
  <si>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</si>
  <si>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</si>
  <si>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</si>
  <si>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</si>
  <si>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</si>
  <si>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</si>
  <si>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</si>
  <si>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</si>
  <si>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</si>
  <si>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</si>
  <si>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</si>
  <si>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</si>
  <si>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</si>
  <si>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</si>
  <si>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</si>
  <si>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</si>
  <si>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</si>
  <si>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</si>
  <si>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</si>
  <si>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</si>
  <si>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</si>
  <si>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</si>
  <si>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</si>
  <si>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</si>
  <si>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</si>
  <si>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</si>
  <si>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</si>
  <si>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</si>
  <si>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</si>
  <si>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</si>
  <si>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</si>
  <si>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</si>
  <si>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</si>
  <si>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</si>
  <si>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</si>
  <si>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</si>
  <si>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</si>
  <si>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</si>
  <si>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</si>
  <si>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</si>
  <si>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</si>
  <si>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</si>
  <si>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</si>
  <si>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</si>
  <si>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</si>
  <si>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</si>
  <si>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</si>
  <si>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</si>
  <si>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</si>
  <si>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</si>
  <si>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</si>
  <si>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</si>
  <si>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</si>
  <si>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</si>
  <si>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</si>
  <si>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</si>
  <si>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</si>
  <si>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</si>
  <si>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</si>
  <si>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</si>
  <si>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</si>
  <si>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</si>
  <si>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</si>
  <si>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</si>
  <si>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</si>
  <si>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</si>
  <si>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</si>
  <si>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</si>
  <si>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</si>
  <si>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</si>
  <si>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</si>
  <si>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</si>
  <si>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</si>
  <si>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</si>
  <si>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</si>
  <si>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</si>
  <si>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</si>
  <si>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</si>
  <si>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</si>
  <si>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</si>
  <si>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</si>
  <si>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</si>
  <si>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</si>
  <si>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</si>
  <si>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</si>
  <si>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</si>
  <si>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</si>
  <si>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</si>
  <si>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</si>
  <si>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</si>
  <si>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</si>
  <si>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</si>
  <si>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</si>
  <si>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</si>
  <si>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</si>
  <si>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</si>
  <si>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</si>
  <si>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</si>
  <si>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</si>
  <si>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</si>
  <si>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</si>
  <si>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</si>
  <si>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</si>
  <si>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</si>
  <si>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</si>
  <si>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</si>
  <si>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</si>
  <si>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</si>
  <si>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</si>
  <si>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</si>
  <si>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</si>
  <si>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</si>
  <si>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</si>
  <si>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</si>
  <si>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</si>
  <si>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</si>
  <si>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</si>
  <si>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</si>
  <si>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</si>
  <si>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</si>
  <si>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</si>
  <si>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</si>
  <si>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</si>
  <si>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</si>
  <si>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</si>
  <si>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</si>
  <si>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</si>
  <si>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</si>
  <si>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</si>
  <si>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</si>
  <si>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</si>
  <si>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</si>
  <si>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</si>
  <si>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</si>
  <si>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</si>
  <si>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</si>
  <si>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</si>
  <si>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</si>
  <si>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</si>
  <si>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</si>
  <si>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</si>
  <si>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</si>
  <si>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</si>
  <si>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</si>
  <si>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</si>
  <si>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</si>
  <si>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</si>
  <si>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</si>
  <si>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</si>
  <si>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</si>
  <si>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</si>
  <si>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</si>
  <si>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</si>
  <si>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</si>
  <si>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</si>
  <si>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</si>
  <si>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</si>
  <si>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</si>
  <si>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</si>
  <si>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</si>
  <si>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</si>
  <si>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</si>
  <si>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</si>
  <si>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</si>
  <si>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</si>
  <si>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</si>
  <si>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</si>
  <si>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</si>
  <si>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</si>
  <si>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</si>
  <si>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</si>
  <si>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</si>
  <si>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</si>
  <si>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</si>
  <si>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</si>
  <si>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</si>
  <si>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</si>
  <si>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</si>
  <si>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</si>
  <si>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</si>
  <si>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</si>
  <si>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</si>
  <si>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</si>
  <si>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</si>
  <si>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</si>
  <si>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</si>
  <si>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</si>
  <si>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</si>
  <si>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</si>
  <si>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</si>
  <si>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</si>
  <si>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</si>
  <si>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</si>
  <si>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</si>
  <si>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</si>
  <si>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</si>
  <si>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</si>
  <si>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</si>
  <si>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</si>
  <si>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</si>
  <si>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</si>
  <si>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</si>
  <si>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</si>
  <si>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</si>
  <si>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</si>
  <si>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</si>
  <si>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</si>
  <si>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</si>
  <si>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</si>
  <si>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</si>
  <si>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</si>
  <si>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</si>
  <si>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</si>
  <si>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</si>
  <si>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</si>
  <si>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</si>
  <si>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</si>
  <si>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</si>
  <si>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</si>
  <si>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</si>
  <si>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</si>
  <si>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</si>
  <si>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</si>
  <si>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</si>
  <si>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</si>
  <si>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Devraj</t>
  </si>
  <si>
    <t>Muzaffar</t>
  </si>
  <si>
    <t>Salim</t>
  </si>
  <si>
    <t>Pravin</t>
  </si>
  <si>
    <t>Sachin</t>
  </si>
  <si>
    <t>Babajan</t>
  </si>
  <si>
    <t>Sadiq</t>
  </si>
  <si>
    <t>Amit</t>
  </si>
  <si>
    <t>Kiran</t>
  </si>
  <si>
    <t>Mahesh</t>
  </si>
  <si>
    <t>Dinesh</t>
  </si>
  <si>
    <t>Uttam</t>
  </si>
  <si>
    <t>Arif Baig</t>
  </si>
  <si>
    <t>Chandrakant</t>
  </si>
  <si>
    <t>Bhushan</t>
  </si>
  <si>
    <t>Ali Asgar</t>
  </si>
  <si>
    <t>Aminuddin</t>
  </si>
  <si>
    <t>Sameer</t>
  </si>
  <si>
    <t>Zarin</t>
  </si>
  <si>
    <t>Manzar</t>
  </si>
  <si>
    <t>Yusuf</t>
  </si>
  <si>
    <t>Tausif</t>
  </si>
  <si>
    <t>Kadir</t>
  </si>
  <si>
    <t>Mazhar</t>
  </si>
  <si>
    <t>Feroz</t>
  </si>
  <si>
    <t>Sunil</t>
  </si>
  <si>
    <t>Mohan</t>
  </si>
  <si>
    <t>Siraj</t>
  </si>
  <si>
    <t>Abdul Kadir</t>
  </si>
  <si>
    <t>Vishal</t>
  </si>
  <si>
    <t>Vijay</t>
  </si>
  <si>
    <t>Altaf</t>
  </si>
  <si>
    <t>Prashant</t>
  </si>
  <si>
    <t>Kishore</t>
  </si>
  <si>
    <t>Zahur</t>
  </si>
  <si>
    <t>Imran</t>
  </si>
  <si>
    <t>Chetan</t>
  </si>
  <si>
    <t>Umesh</t>
  </si>
  <si>
    <t>Sajjad</t>
  </si>
  <si>
    <t>Farhan</t>
  </si>
  <si>
    <t>Mujaffar</t>
  </si>
  <si>
    <t>Zulfiquar Ali</t>
  </si>
  <si>
    <t>Arif</t>
  </si>
  <si>
    <t>Aqdus</t>
  </si>
  <si>
    <t>Mujeeb</t>
  </si>
  <si>
    <t>Ibrahim</t>
  </si>
  <si>
    <t>Iqrar</t>
  </si>
  <si>
    <t>Maheboob</t>
  </si>
  <si>
    <t>Mukhtar</t>
  </si>
  <si>
    <t>Zakir</t>
  </si>
  <si>
    <t>Amjad</t>
  </si>
  <si>
    <t>Mohammed Haris</t>
  </si>
  <si>
    <t>Riyaz</t>
  </si>
  <si>
    <t>Zafar</t>
  </si>
  <si>
    <t>Abid</t>
  </si>
  <si>
    <t>Shoaibuddin</t>
  </si>
  <si>
    <t>Ravindra</t>
  </si>
  <si>
    <t>Nilesh</t>
  </si>
  <si>
    <t>Irfan</t>
  </si>
  <si>
    <t>Kamlesh</t>
  </si>
  <si>
    <t>Aadep</t>
  </si>
  <si>
    <t>Attar</t>
  </si>
  <si>
    <t>Bagwan</t>
  </si>
  <si>
    <t>Bengle</t>
  </si>
  <si>
    <t>Bhalerao</t>
  </si>
  <si>
    <t>Billery</t>
  </si>
  <si>
    <t>Choudhary</t>
  </si>
  <si>
    <t>Gaikwad</t>
  </si>
  <si>
    <t>Ghopade</t>
  </si>
  <si>
    <t>Gupta</t>
  </si>
  <si>
    <t>Jadhav</t>
  </si>
  <si>
    <t>Jagtap</t>
  </si>
  <si>
    <t>Jamadar</t>
  </si>
  <si>
    <t>Janubas</t>
  </si>
  <si>
    <t>Kachi</t>
  </si>
  <si>
    <t>Kachwala</t>
  </si>
  <si>
    <t>Kazi</t>
  </si>
  <si>
    <t>Khan</t>
  </si>
  <si>
    <t>Khude</t>
  </si>
  <si>
    <t>Londhe</t>
  </si>
  <si>
    <t>Memon</t>
  </si>
  <si>
    <t>Momin</t>
  </si>
  <si>
    <t>More</t>
  </si>
  <si>
    <t>Nadaf</t>
  </si>
  <si>
    <t>Ohal</t>
  </si>
  <si>
    <t>Pardeshi</t>
  </si>
  <si>
    <t>Qureshi</t>
  </si>
  <si>
    <t>Sabale</t>
  </si>
  <si>
    <t>Salvi</t>
  </si>
  <si>
    <t>Sayyed</t>
  </si>
  <si>
    <t>Sayyad</t>
  </si>
  <si>
    <t>Shaikh</t>
  </si>
  <si>
    <t>Shinde</t>
  </si>
  <si>
    <t>Sonawane</t>
  </si>
  <si>
    <t>Susgoher</t>
  </si>
  <si>
    <t>Tamboli</t>
  </si>
  <si>
    <t>Udgirkar</t>
  </si>
  <si>
    <t>Tryambakesh</t>
  </si>
  <si>
    <t>Hasan Mujtaba</t>
  </si>
  <si>
    <t>Hamza</t>
  </si>
  <si>
    <t>Shraman</t>
  </si>
  <si>
    <t>Piyush</t>
  </si>
  <si>
    <t>Afraz</t>
  </si>
  <si>
    <t>Aayan</t>
  </si>
  <si>
    <t>Shaurya</t>
  </si>
  <si>
    <t>Veer</t>
  </si>
  <si>
    <t>Yash</t>
  </si>
  <si>
    <t>Tanmay</t>
  </si>
  <si>
    <t>Shrishan</t>
  </si>
  <si>
    <t>Talha Baig</t>
  </si>
  <si>
    <t>Soham</t>
  </si>
  <si>
    <t>Tanish</t>
  </si>
  <si>
    <t>Moiz</t>
  </si>
  <si>
    <t>Ijhan Alias Abdul Rafey</t>
  </si>
  <si>
    <t>Ali</t>
  </si>
  <si>
    <t>Amin</t>
  </si>
  <si>
    <t>Ayaan</t>
  </si>
  <si>
    <t>Fahad</t>
  </si>
  <si>
    <t>Mohammad Arfaan</t>
  </si>
  <si>
    <t>Mustafa</t>
  </si>
  <si>
    <t>Nomaan</t>
  </si>
  <si>
    <t>Zakwaan</t>
  </si>
  <si>
    <t>Aryan</t>
  </si>
  <si>
    <t>Abhijit</t>
  </si>
  <si>
    <t>Haaris</t>
  </si>
  <si>
    <t>Fuzail</t>
  </si>
  <si>
    <t>Francis</t>
  </si>
  <si>
    <t>Azmat</t>
  </si>
  <si>
    <t>Parth</t>
  </si>
  <si>
    <t>Jatin</t>
  </si>
  <si>
    <t>Vinayak</t>
  </si>
  <si>
    <t>Virat</t>
  </si>
  <si>
    <t>Mohammad Owais</t>
  </si>
  <si>
    <t>Saksham</t>
  </si>
  <si>
    <t>Krish</t>
  </si>
  <si>
    <t>Mohmmad Usaid</t>
  </si>
  <si>
    <t>Muhammad Saad</t>
  </si>
  <si>
    <t>Siddique</t>
  </si>
  <si>
    <t>Zoyen Ali</t>
  </si>
  <si>
    <t>Aamir</t>
  </si>
  <si>
    <t>Abdul Talha</t>
  </si>
  <si>
    <t>Abubakar</t>
  </si>
  <si>
    <t>Ahmed</t>
  </si>
  <si>
    <t>Asad</t>
  </si>
  <si>
    <t>Hisamuddin</t>
  </si>
  <si>
    <t>Maaz</t>
  </si>
  <si>
    <t>Mohammad Faiz</t>
  </si>
  <si>
    <t>Mohammed Umar</t>
  </si>
  <si>
    <t>Mohammad Zahid</t>
  </si>
  <si>
    <t>Mohammed Hussain</t>
  </si>
  <si>
    <t>Mohammed Zihan</t>
  </si>
  <si>
    <t>Zaki</t>
  </si>
  <si>
    <t>Ziyaan</t>
  </si>
  <si>
    <t>Shreyas</t>
  </si>
  <si>
    <t>Ishant</t>
  </si>
  <si>
    <t>Aarush</t>
  </si>
  <si>
    <t>Affan</t>
  </si>
  <si>
    <t>Pushkaraj</t>
  </si>
  <si>
    <t>289,Yashawant Apt., Ghorpade Peth, Pune 411042</t>
  </si>
  <si>
    <t>1894 A/27 Bhimpura Lane, Camp, Pune - 1</t>
  </si>
  <si>
    <t>664 Ganesh Peth, Pune - 411002</t>
  </si>
  <si>
    <t>Sr.No. 24, Ambedkar Road, Camp, Pune - 1</t>
  </si>
  <si>
    <t>429, Rasta Peth, Shivnarayan Complex, Pune - 1</t>
  </si>
  <si>
    <t>723, Bhawani Peth, Chudaman Talim, Pune - 42</t>
  </si>
  <si>
    <t>968, Bhawani Peth, Pune - 42</t>
  </si>
  <si>
    <t>896, Nana Peth, Pune - 2</t>
  </si>
  <si>
    <t>391/92, New Mangalwar peth, Pune - 11</t>
  </si>
  <si>
    <t>216, Mangalwar Peth, Pune - 11</t>
  </si>
  <si>
    <t>648, Bhawani Peth, Pune - 42</t>
  </si>
  <si>
    <t>13, Tadiwala Road, Near Rly. Station, Pune</t>
  </si>
  <si>
    <t>49, Bhawani Peth, Pune - 42</t>
  </si>
  <si>
    <t>997, Booti Street, Camp, Pune - 1</t>
  </si>
  <si>
    <t>46, Shukrawar Peth, Pune - 2</t>
  </si>
  <si>
    <t>Kausar Bagh, NIBM Road, Pune</t>
  </si>
  <si>
    <t>40/C Yerwada, Masjid Lane, Pune - 6</t>
  </si>
  <si>
    <t>483, Nana Peth, Pune - 2</t>
  </si>
  <si>
    <t>550, Nana Peth, Bhind Janata Petrol Pump, Pune -2</t>
  </si>
  <si>
    <t>1062, New Nana Peth, Pune -2</t>
  </si>
  <si>
    <t>1823/24 Bhimpura lane - 27 Camp, Pune -1</t>
  </si>
  <si>
    <t>549, Nana Peth, Pune - 2</t>
  </si>
  <si>
    <t>1059/60, Kasba Peth, Pune - 11</t>
  </si>
  <si>
    <t>550, Nana Peth, Sattar Khan Chawl, Pune -2</t>
  </si>
  <si>
    <t>Bramha Avenu, A/10- 602, Kondhawa Khurd, Pune - 48</t>
  </si>
  <si>
    <t>362,Bhawani Peth, Pune-42</t>
  </si>
  <si>
    <t>Sr.No. 259/3, Vikas Nagar Colony, Lohegaon, Pune - 32</t>
  </si>
  <si>
    <t>817/25, Bhimpura Gali, Camp, Pune</t>
  </si>
  <si>
    <t>252, Ganesh Peth, Pune-02</t>
  </si>
  <si>
    <t>417, Nana Peth, Pune-2</t>
  </si>
  <si>
    <t>1053, New Nana Peth, Pune-2</t>
  </si>
  <si>
    <t>New Inam Masjid, Tadiwala Road, Pune-13</t>
  </si>
  <si>
    <t>717, Taboot Street, Camp, Pune-1</t>
  </si>
  <si>
    <t>52/2, B-36, Kalashankar Nagar, Mundhwa , Pune-36</t>
  </si>
  <si>
    <t>Anant Talkies, Sarvasti Nagar, Ghorpadi Gaon, Pune</t>
  </si>
  <si>
    <t>1362, Bhimpura Lane-4, Camp Pune</t>
  </si>
  <si>
    <t>Agarwal Colony, Bhawani Peth, Pune 42</t>
  </si>
  <si>
    <t>13, Tadiwala Road, Pune</t>
  </si>
  <si>
    <t>Sr. No. 111/1, Ranakpur Darshan, Yerwada, Pune-6</t>
  </si>
  <si>
    <t>744, Bhawani Peth, Pune 42</t>
  </si>
  <si>
    <t>1123, Old Modikhana, Sachapeer Street, Camp Pune-1</t>
  </si>
  <si>
    <t>Nana Peth, Pune-2</t>
  </si>
  <si>
    <t>Nana Peth, Dada Wastad Market, Pune-2</t>
  </si>
  <si>
    <t>395, Nana Peth, Pune-2</t>
  </si>
  <si>
    <t>581, Nana Peth, Laxmi Road, Pune 2</t>
  </si>
  <si>
    <t>1086, Old Modikahana, Camp, Pune-1</t>
  </si>
  <si>
    <t>1189, New Nana Peth, Pune-2</t>
  </si>
  <si>
    <t>1185, Nana Peth, Near Palkhi Chowk, Pune</t>
  </si>
  <si>
    <t>648, Nana Peth, Pune-2</t>
  </si>
  <si>
    <t>-</t>
  </si>
  <si>
    <t>550, Nana Peth, Sattar Khan Chawl, Pune-2</t>
  </si>
  <si>
    <t>634, Nana Peth, Pune-2</t>
  </si>
  <si>
    <t>Kashewadi, Bhawani Peth, Pune-42</t>
  </si>
  <si>
    <t>1193, New Nana Peth, Pune-2</t>
  </si>
  <si>
    <t>715, Nana Peth, Pune-2</t>
  </si>
  <si>
    <t>1086, Old Modikhana, Camp, Pune-1</t>
  </si>
  <si>
    <t>1190, Nana Peth, Pune-2</t>
  </si>
  <si>
    <t>Behind Anant Talkies, Ghorpadi, Pune-1</t>
  </si>
  <si>
    <t>Private Road, Siddharth Nagar, Pune</t>
  </si>
  <si>
    <t>736, Nana Peth, Pune-2</t>
  </si>
  <si>
    <t>12, Bund Garden Road, Govt. Quarters, Pune-1</t>
  </si>
  <si>
    <t>Nana Peth,Near Masjid, Pune-2</t>
  </si>
  <si>
    <t>443, Nana Peth, Pune-2</t>
  </si>
  <si>
    <t>2012-04-08</t>
  </si>
  <si>
    <t>2011-11-25</t>
  </si>
  <si>
    <t>2012-02-22</t>
  </si>
  <si>
    <t>2012-12-22</t>
  </si>
  <si>
    <t>2011-12-17</t>
  </si>
  <si>
    <t>2012-04-06</t>
  </si>
  <si>
    <t>2012-01-31</t>
  </si>
  <si>
    <t>2012-03-24</t>
  </si>
  <si>
    <t>2012-06-17</t>
  </si>
  <si>
    <t>2012-06-27</t>
  </si>
  <si>
    <t>2011-12-22</t>
  </si>
  <si>
    <t>2012-03-07</t>
  </si>
  <si>
    <t>2012-11-05</t>
  </si>
  <si>
    <t>2011-12-30</t>
  </si>
  <si>
    <t>2012-09-19</t>
  </si>
  <si>
    <t>2012-08-10</t>
  </si>
  <si>
    <t>2011-09-15</t>
  </si>
  <si>
    <t>2012-02-12</t>
  </si>
  <si>
    <t>2011-10-28</t>
  </si>
  <si>
    <t>2012-07-02</t>
  </si>
  <si>
    <t>2011-11-26</t>
  </si>
  <si>
    <t>2012-01-26</t>
  </si>
  <si>
    <t>2012-06-11</t>
  </si>
  <si>
    <t>2012-08-26</t>
  </si>
  <si>
    <t>2011-10-10</t>
  </si>
  <si>
    <t>2012-08-28</t>
  </si>
  <si>
    <t>2012-04-25</t>
  </si>
  <si>
    <t>2012-02-07</t>
  </si>
  <si>
    <t>2012-06-29</t>
  </si>
  <si>
    <t>2012-11-08</t>
  </si>
  <si>
    <t>2012-05-11</t>
  </si>
  <si>
    <t>2011-11-27</t>
  </si>
  <si>
    <t>2012-07-05</t>
  </si>
  <si>
    <t>2012-02-03</t>
  </si>
  <si>
    <t>2011-08-17</t>
  </si>
  <si>
    <t>2012-06-09</t>
  </si>
  <si>
    <t>2012-09-29</t>
  </si>
  <si>
    <t>2012-08-09</t>
  </si>
  <si>
    <t>2012-12-06</t>
  </si>
  <si>
    <t>2012-06-16</t>
  </si>
  <si>
    <t>2012-06-26</t>
  </si>
  <si>
    <t>2012-07-15</t>
  </si>
  <si>
    <t>2011-11-04</t>
  </si>
  <si>
    <t>2012-03-03</t>
  </si>
  <si>
    <t>2012-10-26</t>
  </si>
  <si>
    <t>2012-04-11</t>
  </si>
  <si>
    <t>2012-10-03</t>
  </si>
  <si>
    <t>2011-12-01</t>
  </si>
  <si>
    <t>2012-07-08</t>
  </si>
  <si>
    <t>2012-06-03</t>
  </si>
  <si>
    <t>2012-06-30</t>
  </si>
  <si>
    <t>2011-12-08</t>
  </si>
  <si>
    <t>2011-10-27</t>
  </si>
  <si>
    <t>2012-01-13</t>
  </si>
  <si>
    <t>2012-01-23</t>
  </si>
  <si>
    <t>2012-03-08</t>
  </si>
  <si>
    <t>2011-11-21</t>
  </si>
  <si>
    <t>2012-10-01</t>
  </si>
  <si>
    <t>2012-10-05</t>
  </si>
  <si>
    <t>2012-01-15</t>
  </si>
  <si>
    <t>Anuradha</t>
  </si>
  <si>
    <t>Arshiya</t>
  </si>
  <si>
    <t>Shabnam</t>
  </si>
  <si>
    <t>Swati</t>
  </si>
  <si>
    <t>Mangal</t>
  </si>
  <si>
    <t>Naushin</t>
  </si>
  <si>
    <t>Shirin</t>
  </si>
  <si>
    <t>Ketaki</t>
  </si>
  <si>
    <t>Deepali</t>
  </si>
  <si>
    <t>Manju</t>
  </si>
  <si>
    <t>Seema</t>
  </si>
  <si>
    <t>Kavita</t>
  </si>
  <si>
    <t>Mumtaz</t>
  </si>
  <si>
    <t>Urmila</t>
  </si>
  <si>
    <t>Mayuri</t>
  </si>
  <si>
    <t>Shaheen</t>
  </si>
  <si>
    <t>Farazana</t>
  </si>
  <si>
    <t>Rubeena</t>
  </si>
  <si>
    <t>Khaleda</t>
  </si>
  <si>
    <t>Sultana</t>
  </si>
  <si>
    <t>Rubina</t>
  </si>
  <si>
    <t>Sumaiya</t>
  </si>
  <si>
    <t>Shabana</t>
  </si>
  <si>
    <t>Noorain</t>
  </si>
  <si>
    <t>Faryaz</t>
  </si>
  <si>
    <t>Pratibha</t>
  </si>
  <si>
    <t>Sangeeta</t>
  </si>
  <si>
    <t>Farzana</t>
  </si>
  <si>
    <t>Rabiya</t>
  </si>
  <si>
    <t>Sarika</t>
  </si>
  <si>
    <t>Lata</t>
  </si>
  <si>
    <t>Safiya</t>
  </si>
  <si>
    <t>Reena</t>
  </si>
  <si>
    <t>Meena</t>
  </si>
  <si>
    <t>Renu</t>
  </si>
  <si>
    <t>Asma</t>
  </si>
  <si>
    <t>Nagma</t>
  </si>
  <si>
    <t>Tejashree</t>
  </si>
  <si>
    <t>Taruna</t>
  </si>
  <si>
    <t>Lubna</t>
  </si>
  <si>
    <t>Kaisar</t>
  </si>
  <si>
    <t>Halima</t>
  </si>
  <si>
    <t>Zarina</t>
  </si>
  <si>
    <t>Firdous</t>
  </si>
  <si>
    <t>Gazala</t>
  </si>
  <si>
    <t>Salma</t>
  </si>
  <si>
    <t>Nuzhat</t>
  </si>
  <si>
    <t>Afreen</t>
  </si>
  <si>
    <t>Heena</t>
  </si>
  <si>
    <t>Shahbana</t>
  </si>
  <si>
    <t>Shariya</t>
  </si>
  <si>
    <t>Reshma</t>
  </si>
  <si>
    <t>Uzma</t>
  </si>
  <si>
    <t>Taslim</t>
  </si>
  <si>
    <t>Samina</t>
  </si>
  <si>
    <t>Shain</t>
  </si>
  <si>
    <t>Munira</t>
  </si>
  <si>
    <t>Afrin</t>
  </si>
  <si>
    <t>Jyoti</t>
  </si>
  <si>
    <t>Suvarna</t>
  </si>
  <si>
    <t>Rashmi</t>
  </si>
  <si>
    <t>Shahista</t>
  </si>
  <si>
    <t>Nilam</t>
  </si>
  <si>
    <t>HAVELI</t>
  </si>
  <si>
    <t>KUNDA</t>
  </si>
  <si>
    <t>ULHASNAGAR</t>
  </si>
  <si>
    <t>SOLAPUR</t>
  </si>
  <si>
    <t>AURANGABAD</t>
  </si>
  <si>
    <t>null</t>
  </si>
  <si>
    <t>SHEVGAON</t>
  </si>
  <si>
    <t>AHMEDNAGAR</t>
  </si>
  <si>
    <t>DAUND</t>
  </si>
  <si>
    <t>PANDHARPUR</t>
  </si>
  <si>
    <t>ROMAN CATHOLIC</t>
  </si>
  <si>
    <t>MAHAR</t>
  </si>
  <si>
    <t>BHUNJ</t>
  </si>
  <si>
    <t>GAVALI</t>
  </si>
  <si>
    <t>KACHI</t>
  </si>
  <si>
    <t>BOHRI</t>
  </si>
  <si>
    <t>KASAB</t>
  </si>
  <si>
    <t>MATANG</t>
  </si>
  <si>
    <t>NAV BAUDHA</t>
  </si>
  <si>
    <t>DHOB</t>
  </si>
  <si>
    <t>PADMASHALI</t>
  </si>
  <si>
    <t>MARATHA</t>
  </si>
  <si>
    <t>PINJARI</t>
  </si>
  <si>
    <t>SUNNI</t>
  </si>
  <si>
    <t>MEHTAR</t>
  </si>
  <si>
    <t>TAMBOLI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</si>
</sst>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3" xfId="0" applyFont="1" applyFill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AI1" activePane="topRight" state="frozen"/>
      <selection pane="topRight" activeCell="AK25" sqref="AK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2.5" thickBot="1">
      <c r="A2">
        <v>1</v>
      </c>
      <c r="B2" s="4" t="s">
        <v>355</v>
      </c>
      <c r="C2" s="4" t="s">
        <v>258</v>
      </c>
      <c r="D2" s="4" t="s">
        <v>318</v>
      </c>
      <c r="H2" t="s">
        <v>94</v>
      </c>
      <c r="I2" s="4">
        <v>1</v>
      </c>
      <c r="J2" s="6" t="s">
        <v>479</v>
      </c>
      <c r="K2" s="4" t="s">
        <v>73</v>
      </c>
      <c r="L2" s="4" t="s">
        <v>74</v>
      </c>
      <c r="M2" s="4"/>
      <c r="N2" s="4" t="s">
        <v>622</v>
      </c>
      <c r="P2" s="4">
        <v>8308016422</v>
      </c>
      <c r="R2" s="8">
        <v>295590060627</v>
      </c>
      <c r="S2" s="4" t="s">
        <v>258</v>
      </c>
      <c r="U2" s="4" t="s">
        <v>318</v>
      </c>
      <c r="AB2" s="4" t="s">
        <v>539</v>
      </c>
      <c r="AK2" s="4" t="str">
        <f>("2018272518011220087")</f>
        <v>2018272518011220087</v>
      </c>
      <c r="AL2" s="4">
        <v>2706</v>
      </c>
      <c r="AQ2" t="s">
        <v>89</v>
      </c>
      <c r="AR2" s="4" t="s">
        <v>416</v>
      </c>
      <c r="AU2" s="4" t="s">
        <v>602</v>
      </c>
      <c r="BP2" s="7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39.75" thickBot="1">
      <c r="A3">
        <v>2</v>
      </c>
      <c r="B3" s="4" t="s">
        <v>356</v>
      </c>
      <c r="C3" s="4" t="s">
        <v>259</v>
      </c>
      <c r="D3" s="4" t="s">
        <v>319</v>
      </c>
      <c r="H3" t="s">
        <v>94</v>
      </c>
      <c r="I3" s="4">
        <v>2</v>
      </c>
      <c r="J3" s="6" t="s">
        <v>480</v>
      </c>
      <c r="K3" s="4" t="s">
        <v>73</v>
      </c>
      <c r="L3" s="4" t="s">
        <v>91</v>
      </c>
      <c r="M3" s="4" t="s">
        <v>75</v>
      </c>
      <c r="N3" s="4"/>
      <c r="P3" s="4">
        <v>9762212601</v>
      </c>
      <c r="R3" s="8">
        <v>664367508995</v>
      </c>
      <c r="S3" s="4" t="s">
        <v>259</v>
      </c>
      <c r="U3" s="4" t="s">
        <v>319</v>
      </c>
      <c r="AB3" s="4" t="s">
        <v>540</v>
      </c>
      <c r="AK3" s="4" t="str">
        <f>("2018272518011220083")</f>
        <v>2018272518011220083</v>
      </c>
      <c r="AL3" s="4">
        <v>2705</v>
      </c>
      <c r="AQ3" t="s">
        <v>89</v>
      </c>
      <c r="AR3" s="4" t="s">
        <v>417</v>
      </c>
      <c r="AU3" s="4" t="s">
        <v>602</v>
      </c>
      <c r="BP3" s="7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39.75" thickBot="1">
      <c r="A4">
        <v>3</v>
      </c>
      <c r="B4" s="4" t="s">
        <v>357</v>
      </c>
      <c r="C4" s="4" t="s">
        <v>260</v>
      </c>
      <c r="D4" s="4" t="s">
        <v>320</v>
      </c>
      <c r="H4" t="s">
        <v>94</v>
      </c>
      <c r="I4" s="4">
        <v>3</v>
      </c>
      <c r="J4" s="6" t="s">
        <v>481</v>
      </c>
      <c r="K4" s="4" t="s">
        <v>73</v>
      </c>
      <c r="L4" s="4" t="s">
        <v>91</v>
      </c>
      <c r="M4" s="4" t="s">
        <v>75</v>
      </c>
      <c r="N4" s="4"/>
      <c r="P4" s="4">
        <v>9284392922</v>
      </c>
      <c r="R4" s="8">
        <v>650465553749</v>
      </c>
      <c r="S4" s="4" t="s">
        <v>260</v>
      </c>
      <c r="U4" s="4" t="s">
        <v>320</v>
      </c>
      <c r="AB4" s="4" t="s">
        <v>541</v>
      </c>
      <c r="AK4" s="4" t="str">
        <f>("2018272518011220076")</f>
        <v>2018272518011220076</v>
      </c>
      <c r="AL4" s="4">
        <v>2708</v>
      </c>
      <c r="AQ4" t="s">
        <v>89</v>
      </c>
      <c r="AR4" s="4" t="s">
        <v>418</v>
      </c>
      <c r="AU4" s="4" t="s">
        <v>602</v>
      </c>
      <c r="BP4" s="7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39.75" thickBot="1">
      <c r="A5">
        <v>4</v>
      </c>
      <c r="B5" s="4" t="s">
        <v>358</v>
      </c>
      <c r="C5" s="4" t="s">
        <v>261</v>
      </c>
      <c r="D5" s="4" t="s">
        <v>321</v>
      </c>
      <c r="H5" t="s">
        <v>94</v>
      </c>
      <c r="I5" s="4">
        <v>4</v>
      </c>
      <c r="J5" s="6" t="s">
        <v>482</v>
      </c>
      <c r="K5" s="4" t="s">
        <v>73</v>
      </c>
      <c r="L5" s="4" t="s">
        <v>74</v>
      </c>
      <c r="N5" s="4" t="s">
        <v>613</v>
      </c>
      <c r="P5" s="4">
        <v>8793505503</v>
      </c>
      <c r="R5" s="8">
        <v>217595132442</v>
      </c>
      <c r="S5" s="4" t="s">
        <v>261</v>
      </c>
      <c r="U5" s="4" t="s">
        <v>321</v>
      </c>
      <c r="AB5" s="4" t="s">
        <v>542</v>
      </c>
      <c r="AK5" s="4" t="str">
        <f>("2018272518011220079")</f>
        <v>2018272518011220079</v>
      </c>
      <c r="AL5" s="4">
        <v>2710</v>
      </c>
      <c r="AQ5" t="s">
        <v>89</v>
      </c>
      <c r="AR5" s="4" t="s">
        <v>419</v>
      </c>
      <c r="AU5" s="4" t="s">
        <v>602</v>
      </c>
      <c r="BP5" s="7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52.5" thickBot="1">
      <c r="A6">
        <v>5</v>
      </c>
      <c r="B6" s="4" t="s">
        <v>359</v>
      </c>
      <c r="C6" s="4" t="s">
        <v>262</v>
      </c>
      <c r="D6" s="4" t="s">
        <v>322</v>
      </c>
      <c r="H6" t="s">
        <v>94</v>
      </c>
      <c r="I6" s="4">
        <v>5</v>
      </c>
      <c r="J6" s="6" t="s">
        <v>483</v>
      </c>
      <c r="K6" s="4" t="s">
        <v>73</v>
      </c>
      <c r="L6" s="4" t="s">
        <v>74</v>
      </c>
      <c r="N6" s="4" t="s">
        <v>613</v>
      </c>
      <c r="P6" s="4">
        <v>8600100228</v>
      </c>
      <c r="R6" s="8">
        <v>923960707941</v>
      </c>
      <c r="S6" s="4" t="s">
        <v>262</v>
      </c>
      <c r="U6" s="4" t="s">
        <v>322</v>
      </c>
      <c r="AB6" s="4" t="s">
        <v>543</v>
      </c>
      <c r="AK6" s="4" t="str">
        <f>("2018272518011220077")</f>
        <v>2018272518011220077</v>
      </c>
      <c r="AL6" s="4">
        <v>2709</v>
      </c>
      <c r="AQ6" t="s">
        <v>89</v>
      </c>
      <c r="AR6" s="4" t="s">
        <v>420</v>
      </c>
      <c r="AU6" s="4" t="s">
        <v>602</v>
      </c>
      <c r="BP6" s="7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39.75" thickBot="1">
      <c r="A7">
        <v>6</v>
      </c>
      <c r="B7" s="4" t="s">
        <v>360</v>
      </c>
      <c r="C7" s="4" t="s">
        <v>263</v>
      </c>
      <c r="D7" s="4" t="s">
        <v>323</v>
      </c>
      <c r="H7" t="s">
        <v>94</v>
      </c>
      <c r="I7" s="4">
        <v>6</v>
      </c>
      <c r="J7" s="6" t="s">
        <v>484</v>
      </c>
      <c r="K7" s="4" t="s">
        <v>73</v>
      </c>
      <c r="L7" s="4" t="s">
        <v>91</v>
      </c>
      <c r="M7" s="4" t="s">
        <v>75</v>
      </c>
      <c r="N7" s="4"/>
      <c r="P7" s="4">
        <v>9960086798</v>
      </c>
      <c r="R7" s="8">
        <v>646207051593</v>
      </c>
      <c r="S7" s="4" t="s">
        <v>263</v>
      </c>
      <c r="U7" s="4" t="s">
        <v>323</v>
      </c>
      <c r="AB7" s="4" t="s">
        <v>544</v>
      </c>
      <c r="AK7" s="4" t="str">
        <f>("2018272518011220080")</f>
        <v>2018272518011220080</v>
      </c>
      <c r="AL7" s="4">
        <v>2707</v>
      </c>
      <c r="AQ7" t="s">
        <v>89</v>
      </c>
      <c r="AR7" s="4" t="s">
        <v>421</v>
      </c>
      <c r="AU7" s="4" t="s">
        <v>602</v>
      </c>
      <c r="BP7" s="7">
        <v>43266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27" thickBot="1">
      <c r="A8">
        <v>7</v>
      </c>
      <c r="B8" s="4" t="s">
        <v>361</v>
      </c>
      <c r="C8" s="4" t="s">
        <v>264</v>
      </c>
      <c r="D8" s="4" t="s">
        <v>324</v>
      </c>
      <c r="H8" t="s">
        <v>94</v>
      </c>
      <c r="I8" s="4">
        <v>7</v>
      </c>
      <c r="J8" s="6" t="s">
        <v>485</v>
      </c>
      <c r="K8" s="4" t="s">
        <v>73</v>
      </c>
      <c r="L8" s="4" t="s">
        <v>91</v>
      </c>
      <c r="M8" s="4" t="s">
        <v>75</v>
      </c>
      <c r="N8" s="4"/>
      <c r="P8" s="4">
        <v>7387136228</v>
      </c>
      <c r="R8" s="8">
        <v>955986968722</v>
      </c>
      <c r="S8" s="4" t="s">
        <v>264</v>
      </c>
      <c r="U8" s="4" t="s">
        <v>324</v>
      </c>
      <c r="AB8" s="4" t="s">
        <v>545</v>
      </c>
      <c r="AK8" s="4" t="str">
        <f>("2018272518011220078")</f>
        <v>2018272518011220078</v>
      </c>
      <c r="AL8" s="4">
        <v>2711</v>
      </c>
      <c r="AQ8" t="s">
        <v>89</v>
      </c>
      <c r="AR8" s="4" t="s">
        <v>422</v>
      </c>
      <c r="AU8" s="4" t="s">
        <v>602</v>
      </c>
      <c r="BP8" s="7">
        <v>43266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27" thickBot="1">
      <c r="A9">
        <v>8</v>
      </c>
      <c r="B9" s="4" t="s">
        <v>362</v>
      </c>
      <c r="C9" s="4" t="s">
        <v>265</v>
      </c>
      <c r="D9" s="4" t="s">
        <v>325</v>
      </c>
      <c r="H9" t="s">
        <v>94</v>
      </c>
      <c r="I9" s="4">
        <v>8</v>
      </c>
      <c r="J9" s="6" t="s">
        <v>486</v>
      </c>
      <c r="K9" s="4" t="s">
        <v>73</v>
      </c>
      <c r="L9" s="4" t="s">
        <v>74</v>
      </c>
      <c r="M9" s="4" t="s">
        <v>109</v>
      </c>
      <c r="N9" s="4" t="s">
        <v>613</v>
      </c>
      <c r="P9" s="4">
        <v>9561156147</v>
      </c>
      <c r="R9" s="8">
        <v>542031515091</v>
      </c>
      <c r="S9" s="4" t="s">
        <v>265</v>
      </c>
      <c r="U9" s="4" t="s">
        <v>325</v>
      </c>
      <c r="AB9" s="4" t="s">
        <v>546</v>
      </c>
      <c r="AK9" s="4" t="str">
        <f>("201827251811220081")</f>
        <v>201827251811220081</v>
      </c>
      <c r="AL9" s="4">
        <v>2761</v>
      </c>
      <c r="AQ9" t="s">
        <v>89</v>
      </c>
      <c r="AR9" s="4" t="s">
        <v>423</v>
      </c>
      <c r="AU9" s="4" t="s">
        <v>602</v>
      </c>
      <c r="BP9" s="7">
        <v>43266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39.75" thickBot="1">
      <c r="A10">
        <v>9</v>
      </c>
      <c r="B10" s="4" t="s">
        <v>363</v>
      </c>
      <c r="C10" s="4" t="s">
        <v>266</v>
      </c>
      <c r="D10" s="4" t="s">
        <v>326</v>
      </c>
      <c r="H10" t="s">
        <v>94</v>
      </c>
      <c r="I10" s="4">
        <v>9</v>
      </c>
      <c r="J10" s="6" t="s">
        <v>487</v>
      </c>
      <c r="K10" s="4" t="s">
        <v>73</v>
      </c>
      <c r="L10" s="4" t="s">
        <v>74</v>
      </c>
      <c r="M10" s="4"/>
      <c r="N10" s="4" t="s">
        <v>623</v>
      </c>
      <c r="P10" s="4">
        <v>7038113334</v>
      </c>
      <c r="R10" s="8">
        <v>511818349104</v>
      </c>
      <c r="S10" s="4" t="s">
        <v>266</v>
      </c>
      <c r="U10" s="4" t="s">
        <v>326</v>
      </c>
      <c r="AB10" s="4" t="s">
        <v>547</v>
      </c>
      <c r="AK10" s="4" t="str">
        <f>("2018272518011220086")</f>
        <v>2018272518011220086</v>
      </c>
      <c r="AL10" s="4">
        <v>2821</v>
      </c>
      <c r="AQ10" t="s">
        <v>89</v>
      </c>
      <c r="AR10" s="4" t="s">
        <v>424</v>
      </c>
      <c r="AU10" s="4" t="s">
        <v>602</v>
      </c>
      <c r="BP10" s="7">
        <v>43266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27" thickBot="1">
      <c r="A11">
        <v>10</v>
      </c>
      <c r="B11" s="4" t="s">
        <v>364</v>
      </c>
      <c r="C11" s="4" t="s">
        <v>267</v>
      </c>
      <c r="D11" s="4" t="s">
        <v>327</v>
      </c>
      <c r="H11" t="s">
        <v>94</v>
      </c>
      <c r="I11" s="4">
        <v>10</v>
      </c>
      <c r="J11" s="6" t="s">
        <v>488</v>
      </c>
      <c r="K11" s="4" t="s">
        <v>73</v>
      </c>
      <c r="L11" s="4" t="s">
        <v>74</v>
      </c>
      <c r="N11" s="4" t="s">
        <v>614</v>
      </c>
      <c r="P11" s="4">
        <v>8055601271</v>
      </c>
      <c r="R11" s="8">
        <v>349886395773</v>
      </c>
      <c r="S11" s="4" t="s">
        <v>267</v>
      </c>
      <c r="U11" s="4" t="s">
        <v>327</v>
      </c>
      <c r="AB11" s="4" t="s">
        <v>548</v>
      </c>
      <c r="AK11" s="4" t="str">
        <f>("2018272518011220082")</f>
        <v>2018272518011220082</v>
      </c>
      <c r="AL11" s="4">
        <v>2712</v>
      </c>
      <c r="AQ11" t="s">
        <v>89</v>
      </c>
      <c r="AR11" s="4" t="s">
        <v>425</v>
      </c>
      <c r="AU11" s="4" t="s">
        <v>603</v>
      </c>
      <c r="BP11" s="7">
        <v>43266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27" thickBot="1">
      <c r="A12">
        <v>11</v>
      </c>
      <c r="B12" s="4" t="s">
        <v>365</v>
      </c>
      <c r="C12" s="4" t="s">
        <v>268</v>
      </c>
      <c r="D12" s="4" t="s">
        <v>328</v>
      </c>
      <c r="H12" t="s">
        <v>94</v>
      </c>
      <c r="I12" s="4">
        <v>11</v>
      </c>
      <c r="J12" s="6" t="s">
        <v>489</v>
      </c>
      <c r="K12" s="4" t="s">
        <v>73</v>
      </c>
      <c r="L12" s="4" t="s">
        <v>74</v>
      </c>
      <c r="N12" s="4" t="s">
        <v>613</v>
      </c>
      <c r="P12" s="4">
        <v>9763494214</v>
      </c>
      <c r="R12" s="8">
        <v>406985683000</v>
      </c>
      <c r="S12" s="4" t="s">
        <v>268</v>
      </c>
      <c r="U12" s="4" t="s">
        <v>328</v>
      </c>
      <c r="AB12" s="4" t="s">
        <v>549</v>
      </c>
      <c r="AK12" s="4" t="str">
        <f>("2018272518011220068")</f>
        <v>2018272518011220068</v>
      </c>
      <c r="AL12" s="4">
        <v>2715</v>
      </c>
      <c r="AQ12" t="s">
        <v>89</v>
      </c>
      <c r="AR12" s="4" t="s">
        <v>426</v>
      </c>
      <c r="AU12" s="4" t="s">
        <v>602</v>
      </c>
      <c r="BP12" s="7">
        <v>43266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39.75" thickBot="1">
      <c r="A13">
        <v>12</v>
      </c>
      <c r="B13" s="4" t="s">
        <v>366</v>
      </c>
      <c r="C13" s="4" t="s">
        <v>269</v>
      </c>
      <c r="D13" s="4" t="s">
        <v>329</v>
      </c>
      <c r="H13" t="s">
        <v>94</v>
      </c>
      <c r="I13" s="4">
        <v>13</v>
      </c>
      <c r="J13" s="6" t="s">
        <v>490</v>
      </c>
      <c r="K13" s="4" t="s">
        <v>73</v>
      </c>
      <c r="L13" s="4" t="s">
        <v>74</v>
      </c>
      <c r="N13" s="4" t="s">
        <v>613</v>
      </c>
      <c r="P13" s="4">
        <v>9545998039</v>
      </c>
      <c r="R13" s="8">
        <v>471955613561</v>
      </c>
      <c r="S13" s="4" t="s">
        <v>269</v>
      </c>
      <c r="U13" s="4" t="s">
        <v>329</v>
      </c>
      <c r="AB13" s="4" t="s">
        <v>550</v>
      </c>
      <c r="AK13" s="4" t="str">
        <f>("2018272518011220069")</f>
        <v>2018272518011220069</v>
      </c>
      <c r="AL13" s="4">
        <v>2713</v>
      </c>
      <c r="AQ13" t="s">
        <v>89</v>
      </c>
      <c r="AR13" s="4" t="s">
        <v>427</v>
      </c>
      <c r="AU13" s="4" t="s">
        <v>604</v>
      </c>
      <c r="BP13" s="7">
        <v>43266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27" thickBot="1">
      <c r="A14">
        <v>13</v>
      </c>
      <c r="B14" s="4" t="s">
        <v>367</v>
      </c>
      <c r="C14" s="4" t="s">
        <v>270</v>
      </c>
      <c r="D14" s="4" t="s">
        <v>330</v>
      </c>
      <c r="H14" t="s">
        <v>94</v>
      </c>
      <c r="I14" s="4">
        <v>14</v>
      </c>
      <c r="J14" s="6" t="s">
        <v>491</v>
      </c>
      <c r="K14" s="4" t="s">
        <v>73</v>
      </c>
      <c r="L14" s="4" t="s">
        <v>91</v>
      </c>
      <c r="M14" s="4" t="s">
        <v>75</v>
      </c>
      <c r="N14" s="4"/>
      <c r="P14" s="4">
        <v>9922515334</v>
      </c>
      <c r="R14" s="8">
        <v>306629932835</v>
      </c>
      <c r="S14" s="4" t="s">
        <v>270</v>
      </c>
      <c r="U14" s="4" t="s">
        <v>330</v>
      </c>
      <c r="AB14" s="4" t="s">
        <v>551</v>
      </c>
      <c r="AK14" s="4" t="str">
        <f>("2018272518011220085")</f>
        <v>2018272518011220085</v>
      </c>
      <c r="AL14" s="4">
        <v>2716</v>
      </c>
      <c r="AQ14" t="s">
        <v>89</v>
      </c>
      <c r="AR14" s="4" t="s">
        <v>428</v>
      </c>
      <c r="AU14" s="4" t="s">
        <v>602</v>
      </c>
      <c r="BP14" s="7">
        <v>43266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39.75" thickBot="1">
      <c r="A15">
        <v>14</v>
      </c>
      <c r="B15" s="4" t="s">
        <v>368</v>
      </c>
      <c r="C15" s="4" t="s">
        <v>271</v>
      </c>
      <c r="D15" s="4" t="s">
        <v>331</v>
      </c>
      <c r="H15" t="s">
        <v>94</v>
      </c>
      <c r="I15" s="4">
        <v>15</v>
      </c>
      <c r="J15" s="6" t="s">
        <v>492</v>
      </c>
      <c r="K15" s="4" t="s">
        <v>73</v>
      </c>
      <c r="L15" s="4" t="s">
        <v>74</v>
      </c>
      <c r="N15" s="4" t="s">
        <v>615</v>
      </c>
      <c r="P15" s="4">
        <v>9850920226</v>
      </c>
      <c r="R15" s="8">
        <v>248862793106</v>
      </c>
      <c r="S15" s="4" t="s">
        <v>271</v>
      </c>
      <c r="U15" s="4" t="s">
        <v>331</v>
      </c>
      <c r="AB15" s="4" t="s">
        <v>552</v>
      </c>
      <c r="AK15" s="4" t="str">
        <f>("272518011220070")</f>
        <v>272518011220070</v>
      </c>
      <c r="AL15" s="4">
        <v>2714</v>
      </c>
      <c r="AQ15" t="s">
        <v>89</v>
      </c>
      <c r="AR15" s="4" t="s">
        <v>429</v>
      </c>
      <c r="AU15" s="4" t="s">
        <v>602</v>
      </c>
      <c r="BP15" s="7">
        <v>43266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27" thickBot="1">
      <c r="A16">
        <v>15</v>
      </c>
      <c r="B16" s="4" t="s">
        <v>369</v>
      </c>
      <c r="C16" s="4" t="s">
        <v>272</v>
      </c>
      <c r="D16" s="4" t="s">
        <v>332</v>
      </c>
      <c r="H16" t="s">
        <v>94</v>
      </c>
      <c r="I16" s="4">
        <v>16</v>
      </c>
      <c r="J16" s="6" t="s">
        <v>493</v>
      </c>
      <c r="K16" s="4" t="s">
        <v>73</v>
      </c>
      <c r="L16" s="4" t="s">
        <v>74</v>
      </c>
      <c r="N16" s="4" t="s">
        <v>616</v>
      </c>
      <c r="P16" s="4">
        <v>9881366435</v>
      </c>
      <c r="R16" s="8">
        <v>787951397690</v>
      </c>
      <c r="S16" s="4" t="s">
        <v>272</v>
      </c>
      <c r="U16" s="4" t="s">
        <v>332</v>
      </c>
      <c r="AB16" s="4" t="s">
        <v>553</v>
      </c>
      <c r="AK16" s="4" t="str">
        <f>("2018272518011220088")</f>
        <v>2018272518011220088</v>
      </c>
      <c r="AL16" s="4">
        <v>2729</v>
      </c>
      <c r="AQ16" t="s">
        <v>89</v>
      </c>
      <c r="AR16" s="4" t="s">
        <v>430</v>
      </c>
      <c r="AU16" s="4" t="s">
        <v>602</v>
      </c>
      <c r="BP16" s="7">
        <v>43266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27" thickBot="1">
      <c r="A17">
        <v>16</v>
      </c>
      <c r="B17" s="4" t="s">
        <v>370</v>
      </c>
      <c r="C17" s="4" t="s">
        <v>273</v>
      </c>
      <c r="D17" s="4" t="s">
        <v>333</v>
      </c>
      <c r="H17" t="s">
        <v>94</v>
      </c>
      <c r="I17" s="4">
        <v>17</v>
      </c>
      <c r="J17" s="6" t="s">
        <v>494</v>
      </c>
      <c r="K17" s="4" t="s">
        <v>73</v>
      </c>
      <c r="L17" s="4" t="s">
        <v>91</v>
      </c>
      <c r="N17" s="4" t="s">
        <v>617</v>
      </c>
      <c r="P17" s="4">
        <v>8806918830</v>
      </c>
      <c r="R17" s="8">
        <v>297066536217</v>
      </c>
      <c r="S17" s="4" t="s">
        <v>273</v>
      </c>
      <c r="U17" s="4" t="s">
        <v>333</v>
      </c>
      <c r="AB17" s="4" t="s">
        <v>554</v>
      </c>
      <c r="AK17" s="4" t="str">
        <f>("2018272518011220071")</f>
        <v>2018272518011220071</v>
      </c>
      <c r="AL17" s="4">
        <v>2726</v>
      </c>
      <c r="AQ17" t="s">
        <v>89</v>
      </c>
      <c r="AR17" s="4" t="s">
        <v>431</v>
      </c>
      <c r="AU17" s="4" t="s">
        <v>602</v>
      </c>
      <c r="BP17" s="7">
        <v>43266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39.75" thickBot="1">
      <c r="A18">
        <v>17</v>
      </c>
      <c r="B18" s="4" t="s">
        <v>371</v>
      </c>
      <c r="C18" s="4" t="s">
        <v>274</v>
      </c>
      <c r="D18" s="4" t="s">
        <v>334</v>
      </c>
      <c r="H18" t="s">
        <v>94</v>
      </c>
      <c r="I18" s="4">
        <v>18</v>
      </c>
      <c r="J18" s="6" t="s">
        <v>495</v>
      </c>
      <c r="K18" s="4" t="s">
        <v>73</v>
      </c>
      <c r="L18" s="4" t="s">
        <v>91</v>
      </c>
      <c r="M18" s="4" t="s">
        <v>75</v>
      </c>
      <c r="N18" s="4"/>
      <c r="P18" s="4">
        <v>9665822289</v>
      </c>
      <c r="R18" s="8">
        <v>984529188860</v>
      </c>
      <c r="S18" s="4" t="s">
        <v>274</v>
      </c>
      <c r="U18" s="4" t="s">
        <v>334</v>
      </c>
      <c r="AB18" s="4" t="s">
        <v>555</v>
      </c>
      <c r="AK18" s="4" t="str">
        <f>("2018272518011220089")</f>
        <v>2018272518011220089</v>
      </c>
      <c r="AL18" s="4">
        <v>2730</v>
      </c>
      <c r="AQ18" t="s">
        <v>89</v>
      </c>
      <c r="AR18" s="4" t="s">
        <v>432</v>
      </c>
      <c r="AU18" s="4" t="s">
        <v>602</v>
      </c>
      <c r="BP18" s="7">
        <v>43266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27" thickBot="1">
      <c r="A19">
        <v>18</v>
      </c>
      <c r="B19" s="4" t="s">
        <v>372</v>
      </c>
      <c r="C19" s="4" t="s">
        <v>275</v>
      </c>
      <c r="D19" s="4" t="s">
        <v>335</v>
      </c>
      <c r="H19" t="s">
        <v>94</v>
      </c>
      <c r="I19" s="4">
        <v>19</v>
      </c>
      <c r="J19" s="6" t="s">
        <v>496</v>
      </c>
      <c r="K19" s="4" t="s">
        <v>73</v>
      </c>
      <c r="L19" s="4" t="s">
        <v>91</v>
      </c>
      <c r="N19" s="4" t="s">
        <v>618</v>
      </c>
      <c r="P19" s="4">
        <v>9370950051</v>
      </c>
      <c r="R19" s="8">
        <v>681170049864</v>
      </c>
      <c r="S19" s="4" t="s">
        <v>275</v>
      </c>
      <c r="U19" s="4" t="s">
        <v>335</v>
      </c>
      <c r="AB19" s="4" t="s">
        <v>556</v>
      </c>
      <c r="AK19" s="4" t="str">
        <f>("2018272518011220072")</f>
        <v>2018272518011220072</v>
      </c>
      <c r="AL19" s="4">
        <v>2718</v>
      </c>
      <c r="AQ19" t="s">
        <v>89</v>
      </c>
      <c r="AR19" s="4" t="s">
        <v>433</v>
      </c>
      <c r="AU19" s="4" t="s">
        <v>602</v>
      </c>
      <c r="BP19" s="7">
        <v>43266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52.5" thickBot="1">
      <c r="A20">
        <v>19</v>
      </c>
      <c r="B20" s="4" t="s">
        <v>373</v>
      </c>
      <c r="C20" s="4" t="s">
        <v>276</v>
      </c>
      <c r="D20" s="4" t="s">
        <v>335</v>
      </c>
      <c r="H20" t="s">
        <v>94</v>
      </c>
      <c r="I20" s="4">
        <v>20</v>
      </c>
      <c r="J20" s="6" t="s">
        <v>497</v>
      </c>
      <c r="K20" s="4" t="s">
        <v>73</v>
      </c>
      <c r="L20" s="4" t="s">
        <v>91</v>
      </c>
      <c r="M20" s="4" t="s">
        <v>75</v>
      </c>
      <c r="N20" s="4"/>
      <c r="P20" s="4">
        <v>8668677240</v>
      </c>
      <c r="R20" s="8">
        <v>955080089006</v>
      </c>
      <c r="S20" s="4" t="s">
        <v>276</v>
      </c>
      <c r="U20" s="4" t="s">
        <v>335</v>
      </c>
      <c r="AB20" s="4" t="s">
        <v>557</v>
      </c>
      <c r="AK20" s="4" t="str">
        <f>("2018272518011220094")</f>
        <v>2018272518011220094</v>
      </c>
      <c r="AL20" s="4">
        <v>2719</v>
      </c>
      <c r="AQ20" t="s">
        <v>89</v>
      </c>
      <c r="AR20" s="4" t="s">
        <v>434</v>
      </c>
      <c r="AU20" s="4" t="s">
        <v>602</v>
      </c>
      <c r="BP20" s="7">
        <v>43266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27" thickBot="1">
      <c r="A21">
        <v>20</v>
      </c>
      <c r="B21" s="4" t="s">
        <v>374</v>
      </c>
      <c r="C21" s="4" t="s">
        <v>277</v>
      </c>
      <c r="D21" s="4" t="s">
        <v>335</v>
      </c>
      <c r="H21" t="s">
        <v>94</v>
      </c>
      <c r="I21" s="4">
        <v>22</v>
      </c>
      <c r="J21" s="6" t="s">
        <v>498</v>
      </c>
      <c r="K21" s="4" t="s">
        <v>73</v>
      </c>
      <c r="L21" s="4" t="s">
        <v>91</v>
      </c>
      <c r="M21" s="4" t="s">
        <v>75</v>
      </c>
      <c r="N21" s="4"/>
      <c r="P21" s="4">
        <v>8087705506</v>
      </c>
      <c r="R21" s="8">
        <v>597371221929</v>
      </c>
      <c r="S21" s="4" t="s">
        <v>277</v>
      </c>
      <c r="U21" s="4" t="s">
        <v>335</v>
      </c>
      <c r="AB21" s="4" t="s">
        <v>558</v>
      </c>
      <c r="AK21" s="4"/>
      <c r="AL21" s="4">
        <v>2721</v>
      </c>
      <c r="AQ21" t="s">
        <v>89</v>
      </c>
      <c r="AR21" s="4" t="s">
        <v>435</v>
      </c>
      <c r="AU21" s="4" t="s">
        <v>602</v>
      </c>
      <c r="BP21" s="7">
        <v>43266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52.5" thickBot="1">
      <c r="A22">
        <v>21</v>
      </c>
      <c r="B22" s="4" t="s">
        <v>375</v>
      </c>
      <c r="C22" s="4" t="s">
        <v>278</v>
      </c>
      <c r="D22" s="4" t="s">
        <v>335</v>
      </c>
      <c r="H22" t="s">
        <v>94</v>
      </c>
      <c r="I22" s="4">
        <v>23</v>
      </c>
      <c r="J22" s="6" t="s">
        <v>499</v>
      </c>
      <c r="K22" s="4" t="s">
        <v>73</v>
      </c>
      <c r="L22" s="4" t="s">
        <v>91</v>
      </c>
      <c r="M22" s="4" t="s">
        <v>75</v>
      </c>
      <c r="N22" s="4"/>
      <c r="P22" s="4">
        <v>8421887430</v>
      </c>
      <c r="R22" s="8">
        <v>554976942931</v>
      </c>
      <c r="S22" s="4" t="s">
        <v>278</v>
      </c>
      <c r="U22" s="4" t="s">
        <v>335</v>
      </c>
      <c r="AB22" s="4" t="s">
        <v>559</v>
      </c>
      <c r="AK22" s="4" t="str">
        <f>("2018272518011220091")</f>
        <v>2018272518011220091</v>
      </c>
      <c r="AL22" s="4">
        <v>2724</v>
      </c>
      <c r="AQ22" t="s">
        <v>89</v>
      </c>
      <c r="AR22" s="4" t="s">
        <v>436</v>
      </c>
      <c r="AU22" s="4" t="s">
        <v>602</v>
      </c>
      <c r="BP22" s="7">
        <v>43266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27" thickBot="1">
      <c r="A23">
        <v>22</v>
      </c>
      <c r="B23" s="4" t="s">
        <v>376</v>
      </c>
      <c r="C23" s="4" t="s">
        <v>279</v>
      </c>
      <c r="D23" s="4" t="s">
        <v>335</v>
      </c>
      <c r="H23" t="s">
        <v>94</v>
      </c>
      <c r="I23" s="4">
        <v>24</v>
      </c>
      <c r="J23" s="6" t="s">
        <v>500</v>
      </c>
      <c r="K23" s="4" t="s">
        <v>73</v>
      </c>
      <c r="L23" s="4" t="s">
        <v>91</v>
      </c>
      <c r="M23" s="4" t="s">
        <v>75</v>
      </c>
      <c r="N23" s="4"/>
      <c r="P23" s="4">
        <v>7796448383</v>
      </c>
      <c r="R23" s="8">
        <v>744961460947</v>
      </c>
      <c r="S23" s="4" t="s">
        <v>279</v>
      </c>
      <c r="U23" s="4" t="s">
        <v>335</v>
      </c>
      <c r="AB23" s="4" t="s">
        <v>560</v>
      </c>
      <c r="AK23" s="4" t="str">
        <f>("20182725180112292")</f>
        <v>20182725180112292</v>
      </c>
      <c r="AL23" s="4">
        <v>2722</v>
      </c>
      <c r="AQ23" t="s">
        <v>89</v>
      </c>
      <c r="AR23" s="4" t="s">
        <v>437</v>
      </c>
      <c r="AU23" s="4" t="s">
        <v>602</v>
      </c>
      <c r="BP23" s="7">
        <v>43266</v>
      </c>
      <c r="XT23" t="s">
        <v>241</v>
      </c>
      <c r="YC23" t="s">
        <v>242</v>
      </c>
      <c r="YG23" t="s">
        <v>243</v>
      </c>
    </row>
    <row r="24" spans="1:657" ht="27" thickBot="1">
      <c r="A24">
        <v>23</v>
      </c>
      <c r="B24" s="4" t="s">
        <v>377</v>
      </c>
      <c r="C24" s="4" t="s">
        <v>280</v>
      </c>
      <c r="D24" s="4" t="s">
        <v>335</v>
      </c>
      <c r="H24" t="s">
        <v>94</v>
      </c>
      <c r="I24" s="4">
        <v>25</v>
      </c>
      <c r="J24" s="6" t="s">
        <v>501</v>
      </c>
      <c r="K24" s="4" t="s">
        <v>73</v>
      </c>
      <c r="L24" s="4" t="s">
        <v>91</v>
      </c>
      <c r="M24" s="4" t="s">
        <v>75</v>
      </c>
      <c r="N24" s="4"/>
      <c r="P24" s="4">
        <v>9890112114</v>
      </c>
      <c r="R24" s="8">
        <v>928694411775</v>
      </c>
      <c r="S24" s="4" t="s">
        <v>280</v>
      </c>
      <c r="U24" s="4" t="s">
        <v>335</v>
      </c>
      <c r="AB24" s="4" t="s">
        <v>561</v>
      </c>
      <c r="AK24" s="4" t="str">
        <f>("2018272518011220075")</f>
        <v>2018272518011220075</v>
      </c>
      <c r="AL24" s="4">
        <v>2725</v>
      </c>
      <c r="AQ24" t="s">
        <v>89</v>
      </c>
      <c r="AR24" s="4" t="s">
        <v>438</v>
      </c>
      <c r="AU24" s="4" t="s">
        <v>602</v>
      </c>
      <c r="BP24" s="7">
        <v>43266</v>
      </c>
      <c r="XT24" t="s">
        <v>244</v>
      </c>
      <c r="YC24" t="s">
        <v>245</v>
      </c>
      <c r="YG24" t="s">
        <v>246</v>
      </c>
    </row>
    <row r="25" spans="1:657" ht="39.75" thickBot="1">
      <c r="A25">
        <v>24</v>
      </c>
      <c r="B25" s="4" t="s">
        <v>378</v>
      </c>
      <c r="C25" s="4" t="s">
        <v>281</v>
      </c>
      <c r="D25" s="4" t="s">
        <v>335</v>
      </c>
      <c r="H25" t="s">
        <v>94</v>
      </c>
      <c r="I25" s="4">
        <v>26</v>
      </c>
      <c r="J25" s="6" t="s">
        <v>502</v>
      </c>
      <c r="K25" s="4" t="s">
        <v>73</v>
      </c>
      <c r="L25" s="4" t="s">
        <v>91</v>
      </c>
      <c r="M25" s="4" t="s">
        <v>75</v>
      </c>
      <c r="N25" s="4"/>
      <c r="P25" s="4">
        <v>8788427279</v>
      </c>
      <c r="R25" s="8">
        <v>368822690620</v>
      </c>
      <c r="S25" s="4" t="s">
        <v>281</v>
      </c>
      <c r="U25" s="4" t="s">
        <v>335</v>
      </c>
      <c r="AB25" s="4" t="s">
        <v>562</v>
      </c>
      <c r="AK25" s="4"/>
      <c r="AL25" s="4">
        <v>2727</v>
      </c>
      <c r="AQ25" t="s">
        <v>89</v>
      </c>
      <c r="AR25" s="4" t="s">
        <v>439</v>
      </c>
      <c r="AU25" s="4" t="s">
        <v>602</v>
      </c>
      <c r="BP25" s="7">
        <v>43266</v>
      </c>
      <c r="XT25" t="s">
        <v>247</v>
      </c>
      <c r="YC25" t="s">
        <v>248</v>
      </c>
      <c r="YG25" t="s">
        <v>249</v>
      </c>
    </row>
    <row r="26" spans="1:657" ht="52.5" thickBot="1">
      <c r="A26">
        <v>25</v>
      </c>
      <c r="B26" s="4" t="s">
        <v>379</v>
      </c>
      <c r="C26" s="4" t="s">
        <v>282</v>
      </c>
      <c r="D26" s="4" t="s">
        <v>335</v>
      </c>
      <c r="H26" t="s">
        <v>94</v>
      </c>
      <c r="I26" s="4">
        <v>27</v>
      </c>
      <c r="J26" s="6" t="s">
        <v>503</v>
      </c>
      <c r="K26" s="4" t="s">
        <v>73</v>
      </c>
      <c r="L26" s="4" t="s">
        <v>91</v>
      </c>
      <c r="M26" s="4" t="s">
        <v>75</v>
      </c>
      <c r="N26" s="4"/>
      <c r="P26" s="4">
        <v>9112383368</v>
      </c>
      <c r="R26" s="8">
        <v>898015330298</v>
      </c>
      <c r="S26" s="4" t="s">
        <v>282</v>
      </c>
      <c r="U26" s="4" t="s">
        <v>335</v>
      </c>
      <c r="AB26" s="4" t="s">
        <v>563</v>
      </c>
      <c r="AK26" s="4" t="str">
        <f>("2018272518011220101")</f>
        <v>2018272518011220101</v>
      </c>
      <c r="AL26" s="4">
        <v>2728</v>
      </c>
      <c r="AQ26" t="s">
        <v>89</v>
      </c>
      <c r="AR26" s="4" t="s">
        <v>440</v>
      </c>
      <c r="AU26" s="4" t="s">
        <v>602</v>
      </c>
      <c r="BP26" s="7">
        <v>43266</v>
      </c>
      <c r="XT26" t="s">
        <v>250</v>
      </c>
      <c r="YC26" t="s">
        <v>251</v>
      </c>
      <c r="YG26" t="s">
        <v>252</v>
      </c>
    </row>
    <row r="27" spans="1:657" ht="27" thickBot="1">
      <c r="A27">
        <v>26</v>
      </c>
      <c r="B27" s="4" t="s">
        <v>380</v>
      </c>
      <c r="C27" s="4" t="s">
        <v>283</v>
      </c>
      <c r="D27" s="4" t="s">
        <v>336</v>
      </c>
      <c r="H27" t="s">
        <v>94</v>
      </c>
      <c r="I27" s="4">
        <v>28</v>
      </c>
      <c r="J27" s="6" t="s">
        <v>504</v>
      </c>
      <c r="K27" s="4" t="s">
        <v>73</v>
      </c>
      <c r="L27" s="4" t="s">
        <v>74</v>
      </c>
      <c r="N27" s="4" t="s">
        <v>619</v>
      </c>
      <c r="P27" s="4">
        <v>9767881007</v>
      </c>
      <c r="R27" s="8">
        <v>583514767944</v>
      </c>
      <c r="S27" s="4" t="s">
        <v>283</v>
      </c>
      <c r="U27" s="4" t="s">
        <v>336</v>
      </c>
      <c r="AB27" s="4" t="s">
        <v>564</v>
      </c>
      <c r="AK27" s="4" t="str">
        <f>("2018272518011220090")</f>
        <v>2018272518011220090</v>
      </c>
      <c r="AL27" s="4">
        <v>2720</v>
      </c>
      <c r="AQ27" t="s">
        <v>89</v>
      </c>
      <c r="AR27" s="4" t="s">
        <v>441</v>
      </c>
      <c r="AU27" s="4" t="s">
        <v>602</v>
      </c>
      <c r="BP27" s="7">
        <v>43266</v>
      </c>
      <c r="YG27" t="s">
        <v>253</v>
      </c>
    </row>
    <row r="28" spans="1:657" ht="65.25" thickBot="1">
      <c r="A28">
        <v>27</v>
      </c>
      <c r="B28" s="4" t="s">
        <v>381</v>
      </c>
      <c r="C28" s="4" t="s">
        <v>284</v>
      </c>
      <c r="D28" s="4" t="s">
        <v>337</v>
      </c>
      <c r="H28" t="s">
        <v>94</v>
      </c>
      <c r="I28" s="4">
        <v>29</v>
      </c>
      <c r="J28" s="6" t="s">
        <v>505</v>
      </c>
      <c r="K28" s="4" t="s">
        <v>73</v>
      </c>
      <c r="L28" s="4" t="s">
        <v>74</v>
      </c>
      <c r="M28" s="4" t="s">
        <v>109</v>
      </c>
      <c r="N28" s="4" t="s">
        <v>613</v>
      </c>
      <c r="P28" s="4">
        <v>7666678248</v>
      </c>
      <c r="R28" s="8">
        <v>725018172463</v>
      </c>
      <c r="S28" s="4" t="s">
        <v>284</v>
      </c>
      <c r="U28" s="4" t="s">
        <v>337</v>
      </c>
      <c r="AB28" s="4" t="s">
        <v>565</v>
      </c>
      <c r="AK28" s="4" t="str">
        <f>("2018272518011220095")</f>
        <v>2018272518011220095</v>
      </c>
      <c r="AL28" s="4">
        <v>2863</v>
      </c>
      <c r="AQ28" t="s">
        <v>89</v>
      </c>
      <c r="AR28" s="4" t="s">
        <v>442</v>
      </c>
      <c r="AU28" s="4" t="s">
        <v>602</v>
      </c>
      <c r="BP28" s="7">
        <v>43266</v>
      </c>
      <c r="YG28" t="s">
        <v>254</v>
      </c>
    </row>
    <row r="29" spans="1:657" ht="39.75" thickBot="1">
      <c r="A29">
        <v>28</v>
      </c>
      <c r="B29" s="4" t="s">
        <v>382</v>
      </c>
      <c r="C29" s="4" t="s">
        <v>285</v>
      </c>
      <c r="D29" s="4" t="s">
        <v>338</v>
      </c>
      <c r="H29" t="s">
        <v>94</v>
      </c>
      <c r="I29" s="4">
        <v>30</v>
      </c>
      <c r="J29" s="6" t="s">
        <v>506</v>
      </c>
      <c r="K29" s="4" t="s">
        <v>73</v>
      </c>
      <c r="L29" s="4" t="s">
        <v>91</v>
      </c>
      <c r="M29" s="4" t="s">
        <v>75</v>
      </c>
      <c r="N29" s="4"/>
      <c r="P29" s="4">
        <v>9970921117</v>
      </c>
      <c r="R29" s="8">
        <v>860162308941</v>
      </c>
      <c r="S29" s="4" t="s">
        <v>285</v>
      </c>
      <c r="U29" s="4" t="s">
        <v>338</v>
      </c>
      <c r="AB29" s="4" t="s">
        <v>566</v>
      </c>
      <c r="AK29" s="4" t="str">
        <f>("2018272518011220102")</f>
        <v>2018272518011220102</v>
      </c>
      <c r="AL29" s="4">
        <v>2733</v>
      </c>
      <c r="AQ29" t="s">
        <v>89</v>
      </c>
      <c r="AR29" s="4" t="s">
        <v>443</v>
      </c>
      <c r="AU29" s="4" t="s">
        <v>605</v>
      </c>
      <c r="BP29" s="7">
        <v>43266</v>
      </c>
      <c r="YG29" t="s">
        <v>255</v>
      </c>
    </row>
    <row r="30" spans="1:657" ht="27" thickBot="1">
      <c r="A30">
        <v>29</v>
      </c>
      <c r="B30" s="4" t="s">
        <v>383</v>
      </c>
      <c r="C30" s="4" t="s">
        <v>286</v>
      </c>
      <c r="D30" s="4" t="s">
        <v>339</v>
      </c>
      <c r="H30" t="s">
        <v>94</v>
      </c>
      <c r="I30" s="4">
        <v>31</v>
      </c>
      <c r="J30" s="6" t="s">
        <v>507</v>
      </c>
      <c r="K30" s="4" t="s">
        <v>73</v>
      </c>
      <c r="L30" s="4" t="s">
        <v>91</v>
      </c>
      <c r="M30" s="4" t="s">
        <v>75</v>
      </c>
      <c r="N30" s="4"/>
      <c r="P30" s="4">
        <v>8087684193</v>
      </c>
      <c r="R30" s="8" t="s">
        <v>465</v>
      </c>
      <c r="S30" s="4" t="s">
        <v>286</v>
      </c>
      <c r="U30" s="4" t="s">
        <v>339</v>
      </c>
      <c r="AB30" s="4" t="s">
        <v>567</v>
      </c>
      <c r="AK30" s="4" t="str">
        <f>("2018272518011220096")</f>
        <v>2018272518011220096</v>
      </c>
      <c r="AL30" s="4">
        <v>2732</v>
      </c>
      <c r="AQ30" t="s">
        <v>89</v>
      </c>
      <c r="AR30" s="4" t="s">
        <v>444</v>
      </c>
      <c r="AU30" s="4" t="s">
        <v>602</v>
      </c>
      <c r="BP30" s="7">
        <v>43266</v>
      </c>
      <c r="YG30" t="s">
        <v>256</v>
      </c>
    </row>
    <row r="31" spans="1:657" ht="27" thickBot="1">
      <c r="A31">
        <v>30</v>
      </c>
      <c r="B31" s="4" t="s">
        <v>384</v>
      </c>
      <c r="C31" s="4" t="s">
        <v>287</v>
      </c>
      <c r="D31" s="4" t="s">
        <v>340</v>
      </c>
      <c r="H31" t="s">
        <v>94</v>
      </c>
      <c r="I31" s="4">
        <v>32</v>
      </c>
      <c r="J31" s="6" t="s">
        <v>508</v>
      </c>
      <c r="K31" s="4" t="s">
        <v>73</v>
      </c>
      <c r="M31" s="4" t="s">
        <v>75</v>
      </c>
      <c r="N31" s="4" t="s">
        <v>612</v>
      </c>
      <c r="P31" s="4">
        <v>9021060573</v>
      </c>
      <c r="R31" s="8">
        <v>857729816526</v>
      </c>
      <c r="S31" s="4" t="s">
        <v>287</v>
      </c>
      <c r="U31" s="4" t="s">
        <v>340</v>
      </c>
      <c r="AB31" s="4" t="s">
        <v>568</v>
      </c>
      <c r="AK31" s="4" t="str">
        <f>("2018272518011220103")</f>
        <v>2018272518011220103</v>
      </c>
      <c r="AL31" s="4">
        <v>2731</v>
      </c>
      <c r="AQ31" t="s">
        <v>89</v>
      </c>
      <c r="AR31" s="4" t="s">
        <v>445</v>
      </c>
      <c r="AU31" s="4" t="s">
        <v>602</v>
      </c>
      <c r="BP31" s="7">
        <v>43266</v>
      </c>
      <c r="YG31" t="s">
        <v>257</v>
      </c>
    </row>
    <row r="32" spans="1:657" ht="27" thickBot="1">
      <c r="A32">
        <v>31</v>
      </c>
      <c r="B32" s="4" t="s">
        <v>369</v>
      </c>
      <c r="C32" s="4" t="s">
        <v>288</v>
      </c>
      <c r="D32" s="4" t="s">
        <v>340</v>
      </c>
      <c r="H32" t="s">
        <v>94</v>
      </c>
      <c r="I32" s="4">
        <v>33</v>
      </c>
      <c r="J32" s="6" t="s">
        <v>489</v>
      </c>
      <c r="K32" s="4" t="s">
        <v>73</v>
      </c>
      <c r="L32" s="4" t="s">
        <v>134</v>
      </c>
      <c r="N32" s="4" t="s">
        <v>620</v>
      </c>
      <c r="P32" s="4">
        <v>9112385131</v>
      </c>
      <c r="R32" s="8">
        <v>275517610459</v>
      </c>
      <c r="S32" s="4" t="s">
        <v>288</v>
      </c>
      <c r="U32" s="4" t="s">
        <v>340</v>
      </c>
      <c r="AB32" s="4" t="s">
        <v>569</v>
      </c>
      <c r="AK32" s="4" t="str">
        <f>("2018272518011220097")</f>
        <v>2018272518011220097</v>
      </c>
      <c r="AL32" s="4">
        <v>2734</v>
      </c>
      <c r="AQ32" t="s">
        <v>89</v>
      </c>
      <c r="AR32" s="4" t="s">
        <v>446</v>
      </c>
      <c r="AU32" s="4" t="s">
        <v>602</v>
      </c>
      <c r="BP32" s="7">
        <v>43266</v>
      </c>
      <c r="YG32" t="s">
        <v>86</v>
      </c>
    </row>
    <row r="33" spans="1:657" ht="39.75" thickBot="1">
      <c r="A33">
        <v>32</v>
      </c>
      <c r="B33" s="4" t="s">
        <v>385</v>
      </c>
      <c r="C33" s="4" t="s">
        <v>289</v>
      </c>
      <c r="D33" s="4" t="s">
        <v>341</v>
      </c>
      <c r="H33" t="s">
        <v>94</v>
      </c>
      <c r="I33" s="4">
        <v>34</v>
      </c>
      <c r="J33" s="6" t="s">
        <v>509</v>
      </c>
      <c r="K33" s="4" t="s">
        <v>73</v>
      </c>
      <c r="L33" s="4" t="s">
        <v>91</v>
      </c>
      <c r="M33" s="4"/>
      <c r="N33" s="4" t="s">
        <v>624</v>
      </c>
      <c r="P33" s="4">
        <v>8446208808</v>
      </c>
      <c r="R33" s="8">
        <v>357716448802</v>
      </c>
      <c r="S33" s="4" t="s">
        <v>289</v>
      </c>
      <c r="U33" s="4" t="s">
        <v>341</v>
      </c>
      <c r="AB33" s="4" t="s">
        <v>570</v>
      </c>
      <c r="AK33" s="4" t="str">
        <f>("2018272518011220104")</f>
        <v>2018272518011220104</v>
      </c>
      <c r="AL33" s="4">
        <v>2826</v>
      </c>
      <c r="AQ33" t="s">
        <v>89</v>
      </c>
      <c r="AR33" s="4" t="s">
        <v>447</v>
      </c>
      <c r="AU33" s="4" t="s">
        <v>602</v>
      </c>
      <c r="BP33" s="7">
        <v>43266</v>
      </c>
      <c r="YG33" t="s">
        <v>124</v>
      </c>
    </row>
    <row r="34" spans="1:657" ht="39.75" thickBot="1">
      <c r="A34">
        <v>33</v>
      </c>
      <c r="B34" s="4" t="s">
        <v>386</v>
      </c>
      <c r="C34" s="4" t="s">
        <v>290</v>
      </c>
      <c r="D34" s="4" t="s">
        <v>342</v>
      </c>
      <c r="H34" t="s">
        <v>94</v>
      </c>
      <c r="I34" s="4">
        <v>35</v>
      </c>
      <c r="J34" s="6" t="s">
        <v>510</v>
      </c>
      <c r="K34" s="4" t="s">
        <v>73</v>
      </c>
      <c r="L34" s="4" t="s">
        <v>134</v>
      </c>
      <c r="M34" s="4"/>
      <c r="N34" s="4"/>
      <c r="P34" s="4">
        <v>9158210055</v>
      </c>
      <c r="R34" s="8">
        <v>914866621132</v>
      </c>
      <c r="S34" s="4" t="s">
        <v>290</v>
      </c>
      <c r="U34" s="4" t="s">
        <v>342</v>
      </c>
      <c r="AB34" s="4" t="s">
        <v>571</v>
      </c>
      <c r="AK34" s="4" t="str">
        <f>("201827251801122098")</f>
        <v>201827251801122098</v>
      </c>
      <c r="AL34" s="4">
        <v>2735</v>
      </c>
      <c r="AQ34" t="s">
        <v>89</v>
      </c>
      <c r="AR34" s="4" t="s">
        <v>448</v>
      </c>
      <c r="AU34" s="4" t="s">
        <v>602</v>
      </c>
      <c r="BP34" s="7">
        <v>43266</v>
      </c>
    </row>
    <row r="35" spans="1:657" ht="52.5" thickBot="1">
      <c r="A35">
        <v>34</v>
      </c>
      <c r="B35" s="4" t="s">
        <v>387</v>
      </c>
      <c r="C35" s="4" t="s">
        <v>291</v>
      </c>
      <c r="D35" s="4" t="s">
        <v>343</v>
      </c>
      <c r="H35" t="s">
        <v>94</v>
      </c>
      <c r="I35" s="4">
        <v>36</v>
      </c>
      <c r="J35" s="6" t="s">
        <v>511</v>
      </c>
      <c r="K35" s="4" t="s">
        <v>73</v>
      </c>
      <c r="L35" s="4" t="s">
        <v>74</v>
      </c>
      <c r="N35" s="4" t="s">
        <v>621</v>
      </c>
      <c r="P35" s="4">
        <v>9850010338</v>
      </c>
      <c r="R35" s="8">
        <v>374868145113</v>
      </c>
      <c r="S35" s="4" t="s">
        <v>291</v>
      </c>
      <c r="U35" s="4" t="s">
        <v>343</v>
      </c>
      <c r="AB35" s="4" t="s">
        <v>572</v>
      </c>
      <c r="AK35" s="4" t="str">
        <f>("2018272518011220099")</f>
        <v>2018272518011220099</v>
      </c>
      <c r="AL35" s="4">
        <v>2736</v>
      </c>
      <c r="AQ35" t="s">
        <v>89</v>
      </c>
      <c r="AR35" s="4" t="s">
        <v>449</v>
      </c>
      <c r="AU35" s="4" t="s">
        <v>604</v>
      </c>
      <c r="BP35" s="7">
        <v>43266</v>
      </c>
    </row>
    <row r="36" spans="1:657" ht="52.5" thickBot="1">
      <c r="A36">
        <v>35</v>
      </c>
      <c r="B36" s="4" t="s">
        <v>388</v>
      </c>
      <c r="C36" s="4" t="s">
        <v>267</v>
      </c>
      <c r="D36" s="4" t="s">
        <v>343</v>
      </c>
      <c r="H36" t="s">
        <v>94</v>
      </c>
      <c r="I36" s="4">
        <v>37</v>
      </c>
      <c r="J36" s="6" t="s">
        <v>512</v>
      </c>
      <c r="K36" s="4" t="s">
        <v>73</v>
      </c>
      <c r="L36" s="4" t="s">
        <v>74</v>
      </c>
      <c r="M36" s="4"/>
      <c r="N36" s="4"/>
      <c r="P36" s="4">
        <v>9607307965</v>
      </c>
      <c r="R36" s="8">
        <v>301157561792</v>
      </c>
      <c r="S36" s="4" t="s">
        <v>267</v>
      </c>
      <c r="U36" s="4" t="s">
        <v>343</v>
      </c>
      <c r="AB36" s="4" t="s">
        <v>573</v>
      </c>
      <c r="AK36" s="4" t="str">
        <f>("2018272518011220105")</f>
        <v>2018272518011220105</v>
      </c>
      <c r="AL36" s="4">
        <v>2737</v>
      </c>
      <c r="AQ36" t="s">
        <v>89</v>
      </c>
      <c r="AR36" s="4" t="s">
        <v>450</v>
      </c>
      <c r="AU36" s="4" t="s">
        <v>602</v>
      </c>
      <c r="BP36" s="7">
        <v>43266</v>
      </c>
    </row>
    <row r="37" spans="1:657" ht="52.5" thickBot="1">
      <c r="A37">
        <v>36</v>
      </c>
      <c r="B37" s="4" t="s">
        <v>389</v>
      </c>
      <c r="C37" s="4" t="s">
        <v>267</v>
      </c>
      <c r="D37" s="4" t="s">
        <v>343</v>
      </c>
      <c r="H37" t="s">
        <v>94</v>
      </c>
      <c r="I37" s="4">
        <v>38</v>
      </c>
      <c r="J37" s="6" t="s">
        <v>512</v>
      </c>
      <c r="K37" s="4" t="s">
        <v>73</v>
      </c>
      <c r="L37" s="4" t="s">
        <v>74</v>
      </c>
      <c r="M37" s="4"/>
      <c r="N37" s="4"/>
      <c r="P37" s="4">
        <v>9607307965</v>
      </c>
      <c r="R37" s="8">
        <v>939033303849</v>
      </c>
      <c r="S37" s="4" t="s">
        <v>267</v>
      </c>
      <c r="U37" s="4" t="s">
        <v>343</v>
      </c>
      <c r="AB37" s="4" t="s">
        <v>573</v>
      </c>
      <c r="AK37" s="4" t="str">
        <f>("2018272518011220100")</f>
        <v>2018272518011220100</v>
      </c>
      <c r="AL37" s="4">
        <v>2738</v>
      </c>
      <c r="AQ37" t="s">
        <v>89</v>
      </c>
      <c r="AR37" s="4" t="s">
        <v>450</v>
      </c>
      <c r="AU37" s="4" t="s">
        <v>602</v>
      </c>
      <c r="BP37" s="7">
        <v>43266</v>
      </c>
    </row>
    <row r="38" spans="1:657" ht="39.75" thickBot="1">
      <c r="A38">
        <v>37</v>
      </c>
      <c r="B38" s="4" t="s">
        <v>373</v>
      </c>
      <c r="C38" s="4" t="s">
        <v>292</v>
      </c>
      <c r="D38" s="4" t="s">
        <v>344</v>
      </c>
      <c r="H38" t="s">
        <v>94</v>
      </c>
      <c r="I38" s="4">
        <v>39</v>
      </c>
      <c r="J38" s="6" t="s">
        <v>513</v>
      </c>
      <c r="K38" s="4" t="s">
        <v>73</v>
      </c>
      <c r="L38" s="4" t="s">
        <v>91</v>
      </c>
      <c r="M38" s="4" t="s">
        <v>75</v>
      </c>
      <c r="N38" s="4"/>
      <c r="P38" s="4">
        <v>9881570788</v>
      </c>
      <c r="R38" s="8">
        <v>990076751294</v>
      </c>
      <c r="S38" s="4" t="s">
        <v>292</v>
      </c>
      <c r="U38" s="4" t="s">
        <v>344</v>
      </c>
      <c r="AB38" s="4" t="s">
        <v>574</v>
      </c>
      <c r="AK38" s="4" t="str">
        <f>("201827251801122106")</f>
        <v>201827251801122106</v>
      </c>
      <c r="AL38" s="4">
        <v>2739</v>
      </c>
      <c r="AQ38" t="s">
        <v>89</v>
      </c>
      <c r="AR38" s="4" t="s">
        <v>451</v>
      </c>
      <c r="AU38" s="4" t="s">
        <v>602</v>
      </c>
      <c r="BP38" s="7">
        <v>43266</v>
      </c>
    </row>
    <row r="39" spans="1:657" ht="39.75" thickBot="1">
      <c r="A39">
        <v>38</v>
      </c>
      <c r="B39" s="4" t="s">
        <v>390</v>
      </c>
      <c r="C39" s="4" t="s">
        <v>293</v>
      </c>
      <c r="D39" s="4" t="s">
        <v>344</v>
      </c>
      <c r="H39" t="s">
        <v>94</v>
      </c>
      <c r="I39" s="4">
        <v>40</v>
      </c>
      <c r="J39" s="6" t="s">
        <v>514</v>
      </c>
      <c r="K39" s="4" t="s">
        <v>73</v>
      </c>
      <c r="L39" s="4" t="s">
        <v>91</v>
      </c>
      <c r="M39" s="4" t="s">
        <v>75</v>
      </c>
      <c r="N39" s="4"/>
      <c r="P39" s="4">
        <v>7249845529</v>
      </c>
      <c r="R39" s="8">
        <v>390506327346</v>
      </c>
      <c r="S39" s="4" t="s">
        <v>293</v>
      </c>
      <c r="U39" s="4" t="s">
        <v>344</v>
      </c>
      <c r="AB39" s="4" t="s">
        <v>575</v>
      </c>
      <c r="AK39" s="4" t="str">
        <f>("2018272518011220106")</f>
        <v>2018272518011220106</v>
      </c>
      <c r="AL39" s="4">
        <v>2740</v>
      </c>
      <c r="AQ39" t="s">
        <v>89</v>
      </c>
      <c r="AR39" s="4" t="s">
        <v>452</v>
      </c>
      <c r="AU39" s="4" t="s">
        <v>602</v>
      </c>
      <c r="BP39" s="7">
        <v>43266</v>
      </c>
    </row>
    <row r="40" spans="1:657" ht="27" thickBot="1">
      <c r="A40">
        <v>39</v>
      </c>
      <c r="B40" s="4" t="s">
        <v>391</v>
      </c>
      <c r="C40" s="4" t="s">
        <v>294</v>
      </c>
      <c r="D40" s="4" t="s">
        <v>345</v>
      </c>
      <c r="H40" t="s">
        <v>94</v>
      </c>
      <c r="I40" s="4">
        <v>41</v>
      </c>
      <c r="J40" s="6" t="s">
        <v>515</v>
      </c>
      <c r="K40" s="4" t="s">
        <v>73</v>
      </c>
      <c r="L40" s="4" t="s">
        <v>74</v>
      </c>
      <c r="M40" s="4" t="s">
        <v>109</v>
      </c>
      <c r="N40" s="4" t="s">
        <v>613</v>
      </c>
      <c r="P40" s="4">
        <v>8698481324</v>
      </c>
      <c r="R40" s="8">
        <v>726273207612</v>
      </c>
      <c r="S40" s="4" t="s">
        <v>294</v>
      </c>
      <c r="U40" s="4" t="s">
        <v>345</v>
      </c>
      <c r="AB40" s="4" t="s">
        <v>576</v>
      </c>
      <c r="AK40" s="4" t="str">
        <f>("2018272518011220107")</f>
        <v>2018272518011220107</v>
      </c>
      <c r="AL40" s="4">
        <v>2756</v>
      </c>
      <c r="AQ40" t="s">
        <v>89</v>
      </c>
      <c r="AR40" s="4" t="s">
        <v>453</v>
      </c>
      <c r="AU40" s="4" t="s">
        <v>602</v>
      </c>
      <c r="BP40" s="7">
        <v>43266</v>
      </c>
    </row>
    <row r="41" spans="1:657" ht="52.5" thickBot="1">
      <c r="A41">
        <v>40</v>
      </c>
      <c r="B41" s="4" t="s">
        <v>392</v>
      </c>
      <c r="C41" s="4" t="s">
        <v>295</v>
      </c>
      <c r="D41" s="4" t="s">
        <v>346</v>
      </c>
      <c r="H41" t="s">
        <v>94</v>
      </c>
      <c r="I41" s="4">
        <v>42</v>
      </c>
      <c r="J41" s="6" t="s">
        <v>516</v>
      </c>
      <c r="K41" s="4" t="s">
        <v>73</v>
      </c>
      <c r="L41" s="4" t="s">
        <v>74</v>
      </c>
      <c r="M41" s="4" t="s">
        <v>109</v>
      </c>
      <c r="N41" s="4" t="s">
        <v>613</v>
      </c>
      <c r="P41" s="4">
        <v>9881609659</v>
      </c>
      <c r="R41" s="8">
        <v>509058492244</v>
      </c>
      <c r="S41" s="4" t="s">
        <v>295</v>
      </c>
      <c r="U41" s="4" t="s">
        <v>346</v>
      </c>
      <c r="AB41" s="4" t="s">
        <v>577</v>
      </c>
      <c r="AK41" s="4" t="str">
        <f>("2018272518011220109")</f>
        <v>2018272518011220109</v>
      </c>
      <c r="AL41" s="4">
        <v>2749</v>
      </c>
      <c r="AQ41" t="s">
        <v>89</v>
      </c>
      <c r="AR41" s="4" t="s">
        <v>454</v>
      </c>
      <c r="AU41" s="4" t="s">
        <v>602</v>
      </c>
      <c r="BP41" s="7">
        <v>43266</v>
      </c>
    </row>
    <row r="42" spans="1:657" ht="27" thickBot="1">
      <c r="A42">
        <v>41</v>
      </c>
      <c r="B42" s="4" t="s">
        <v>357</v>
      </c>
      <c r="C42" s="4" t="s">
        <v>296</v>
      </c>
      <c r="D42" s="4" t="s">
        <v>347</v>
      </c>
      <c r="H42" t="s">
        <v>94</v>
      </c>
      <c r="I42" s="4">
        <v>43</v>
      </c>
      <c r="J42" s="6" t="s">
        <v>517</v>
      </c>
      <c r="K42" s="4" t="s">
        <v>73</v>
      </c>
      <c r="L42" s="4" t="s">
        <v>91</v>
      </c>
      <c r="M42" s="4" t="s">
        <v>75</v>
      </c>
      <c r="N42" s="4"/>
      <c r="P42" s="4">
        <v>8087719935</v>
      </c>
      <c r="R42" s="8">
        <v>664743979062</v>
      </c>
      <c r="S42" s="4" t="s">
        <v>296</v>
      </c>
      <c r="U42" s="4" t="s">
        <v>347</v>
      </c>
      <c r="AB42" s="4" t="s">
        <v>545</v>
      </c>
      <c r="AK42" s="4" t="str">
        <f>("2018272518011220110")</f>
        <v>2018272518011220110</v>
      </c>
      <c r="AL42" s="4">
        <v>2833</v>
      </c>
      <c r="AQ42" t="s">
        <v>89</v>
      </c>
      <c r="AR42" s="4" t="s">
        <v>455</v>
      </c>
      <c r="AU42" s="4" t="s">
        <v>602</v>
      </c>
      <c r="BP42" s="7">
        <v>43266</v>
      </c>
    </row>
    <row r="43" spans="1:657" ht="65.25" thickBot="1">
      <c r="A43">
        <v>42</v>
      </c>
      <c r="B43" s="4" t="s">
        <v>393</v>
      </c>
      <c r="C43" s="4" t="s">
        <v>297</v>
      </c>
      <c r="D43" s="4" t="s">
        <v>347</v>
      </c>
      <c r="H43" t="s">
        <v>94</v>
      </c>
      <c r="I43" s="4">
        <v>44</v>
      </c>
      <c r="J43" s="6" t="s">
        <v>518</v>
      </c>
      <c r="K43" s="4" t="s">
        <v>73</v>
      </c>
      <c r="L43" s="4" t="s">
        <v>91</v>
      </c>
      <c r="M43" s="4" t="s">
        <v>75</v>
      </c>
      <c r="N43" s="4"/>
      <c r="P43" s="4">
        <v>9545515020</v>
      </c>
      <c r="R43" s="8">
        <v>541666119998</v>
      </c>
      <c r="S43" s="4" t="s">
        <v>297</v>
      </c>
      <c r="U43" s="4" t="s">
        <v>347</v>
      </c>
      <c r="AB43" s="4" t="s">
        <v>578</v>
      </c>
      <c r="AK43" s="4" t="str">
        <f>("2018272518011220124")</f>
        <v>2018272518011220124</v>
      </c>
      <c r="AL43" s="4">
        <v>2747</v>
      </c>
      <c r="AQ43" t="s">
        <v>89</v>
      </c>
      <c r="AR43" s="4" t="s">
        <v>456</v>
      </c>
      <c r="AU43" s="4" t="s">
        <v>602</v>
      </c>
      <c r="BP43" s="7">
        <v>43266</v>
      </c>
    </row>
    <row r="44" spans="1:657" ht="27" thickBot="1">
      <c r="A44">
        <v>43</v>
      </c>
      <c r="B44" s="4" t="s">
        <v>394</v>
      </c>
      <c r="C44" s="4" t="s">
        <v>298</v>
      </c>
      <c r="D44" s="4" t="s">
        <v>348</v>
      </c>
      <c r="H44" t="s">
        <v>94</v>
      </c>
      <c r="I44" s="4">
        <v>45</v>
      </c>
      <c r="J44" s="6" t="s">
        <v>498</v>
      </c>
      <c r="K44" s="4" t="s">
        <v>73</v>
      </c>
      <c r="L44" s="4" t="s">
        <v>91</v>
      </c>
      <c r="M44" s="4" t="s">
        <v>75</v>
      </c>
      <c r="N44" s="4"/>
      <c r="P44" s="4">
        <v>9923791853</v>
      </c>
      <c r="R44" s="8">
        <v>864992923993</v>
      </c>
      <c r="S44" s="4" t="s">
        <v>298</v>
      </c>
      <c r="U44" s="4" t="s">
        <v>348</v>
      </c>
      <c r="AB44" s="4" t="s">
        <v>579</v>
      </c>
      <c r="AK44" s="4" t="str">
        <f>("2018272518011220111")</f>
        <v>2018272518011220111</v>
      </c>
      <c r="AL44" s="4">
        <v>2750</v>
      </c>
      <c r="AQ44" t="s">
        <v>89</v>
      </c>
      <c r="AR44" s="4" t="s">
        <v>457</v>
      </c>
      <c r="AU44" s="4" t="s">
        <v>606</v>
      </c>
      <c r="BP44" s="7">
        <v>43266</v>
      </c>
    </row>
    <row r="45" spans="1:657" ht="39.75" thickBot="1">
      <c r="A45">
        <v>44</v>
      </c>
      <c r="B45" s="4" t="s">
        <v>395</v>
      </c>
      <c r="C45" s="4" t="s">
        <v>281</v>
      </c>
      <c r="D45" s="4" t="s">
        <v>347</v>
      </c>
      <c r="H45" t="s">
        <v>94</v>
      </c>
      <c r="I45" s="4">
        <v>46</v>
      </c>
      <c r="J45" s="6" t="s">
        <v>519</v>
      </c>
      <c r="K45" s="4" t="s">
        <v>73</v>
      </c>
      <c r="L45" s="4" t="s">
        <v>91</v>
      </c>
      <c r="M45" s="4" t="s">
        <v>75</v>
      </c>
      <c r="N45" s="4"/>
      <c r="P45" s="4">
        <v>7219675984</v>
      </c>
      <c r="R45" s="8">
        <v>582411867839</v>
      </c>
      <c r="S45" s="4" t="s">
        <v>281</v>
      </c>
      <c r="U45" s="4" t="s">
        <v>347</v>
      </c>
      <c r="AB45" s="4" t="s">
        <v>580</v>
      </c>
      <c r="AK45" s="4" t="str">
        <f>("2018272518011220112")</f>
        <v>2018272518011220112</v>
      </c>
      <c r="AL45" s="4">
        <v>2755</v>
      </c>
      <c r="AQ45" t="s">
        <v>89</v>
      </c>
      <c r="AR45" s="4" t="s">
        <v>458</v>
      </c>
      <c r="AU45" s="4" t="s">
        <v>602</v>
      </c>
      <c r="BP45" s="7">
        <v>43266</v>
      </c>
    </row>
    <row r="46" spans="1:657" ht="27" thickBot="1">
      <c r="A46">
        <v>45</v>
      </c>
      <c r="B46" s="4" t="s">
        <v>396</v>
      </c>
      <c r="C46" s="4" t="s">
        <v>299</v>
      </c>
      <c r="D46" s="4" t="s">
        <v>347</v>
      </c>
      <c r="H46" t="s">
        <v>94</v>
      </c>
      <c r="I46" s="4">
        <v>47</v>
      </c>
      <c r="J46" s="6" t="s">
        <v>520</v>
      </c>
      <c r="K46" s="4" t="s">
        <v>73</v>
      </c>
      <c r="L46" s="4" t="s">
        <v>91</v>
      </c>
      <c r="M46" s="4" t="s">
        <v>75</v>
      </c>
      <c r="N46" s="4"/>
      <c r="P46" s="4">
        <v>9271274626</v>
      </c>
      <c r="R46" s="8">
        <v>684200620687</v>
      </c>
      <c r="S46" s="4" t="s">
        <v>299</v>
      </c>
      <c r="U46" s="4" t="s">
        <v>347</v>
      </c>
      <c r="AB46" s="4" t="s">
        <v>581</v>
      </c>
      <c r="AK46" s="4" t="str">
        <f>("2018272518011220125")</f>
        <v>2018272518011220125</v>
      </c>
      <c r="AL46" s="4">
        <v>2757</v>
      </c>
      <c r="AQ46" t="s">
        <v>89</v>
      </c>
      <c r="AR46" s="4" t="s">
        <v>459</v>
      </c>
      <c r="AU46" s="4" t="s">
        <v>602</v>
      </c>
      <c r="BP46" s="7">
        <v>43266</v>
      </c>
    </row>
    <row r="47" spans="1:657" ht="39.75" thickBot="1">
      <c r="A47">
        <v>46</v>
      </c>
      <c r="B47" s="4" t="s">
        <v>397</v>
      </c>
      <c r="C47" s="4" t="s">
        <v>300</v>
      </c>
      <c r="D47" s="4" t="s">
        <v>349</v>
      </c>
      <c r="H47" t="s">
        <v>94</v>
      </c>
      <c r="I47" s="4">
        <v>48</v>
      </c>
      <c r="J47" s="6" t="s">
        <v>521</v>
      </c>
      <c r="K47" s="4" t="s">
        <v>73</v>
      </c>
      <c r="L47" s="4" t="s">
        <v>91</v>
      </c>
      <c r="M47" s="4" t="s">
        <v>75</v>
      </c>
      <c r="N47" s="4"/>
      <c r="P47" s="4">
        <v>9049464387</v>
      </c>
      <c r="R47" s="8">
        <v>371102682660</v>
      </c>
      <c r="S47" s="4" t="s">
        <v>300</v>
      </c>
      <c r="U47" s="4" t="s">
        <v>349</v>
      </c>
      <c r="AB47" s="4" t="s">
        <v>582</v>
      </c>
      <c r="AK47" s="4" t="str">
        <f>("2018272518011220113")</f>
        <v>2018272518011220113</v>
      </c>
      <c r="AL47" s="4">
        <v>2741</v>
      </c>
      <c r="AQ47" t="s">
        <v>89</v>
      </c>
      <c r="AR47" s="4" t="s">
        <v>460</v>
      </c>
      <c r="AU47" s="4" t="s">
        <v>602</v>
      </c>
      <c r="BP47" s="7">
        <v>43266</v>
      </c>
    </row>
    <row r="48" spans="1:657" ht="39.75" thickBot="1">
      <c r="A48">
        <v>47</v>
      </c>
      <c r="B48" s="4" t="s">
        <v>398</v>
      </c>
      <c r="C48" s="4" t="s">
        <v>293</v>
      </c>
      <c r="D48" s="4" t="s">
        <v>349</v>
      </c>
      <c r="H48" t="s">
        <v>94</v>
      </c>
      <c r="I48" s="4">
        <v>49</v>
      </c>
      <c r="J48" s="6" t="s">
        <v>519</v>
      </c>
      <c r="K48" s="4" t="s">
        <v>73</v>
      </c>
      <c r="L48" s="4" t="s">
        <v>91</v>
      </c>
      <c r="M48" s="4" t="s">
        <v>75</v>
      </c>
      <c r="N48" s="4"/>
      <c r="P48" s="4">
        <v>8888493149</v>
      </c>
      <c r="R48" s="8">
        <v>595764984177</v>
      </c>
      <c r="S48" s="4" t="s">
        <v>293</v>
      </c>
      <c r="U48" s="4" t="s">
        <v>349</v>
      </c>
      <c r="AB48" s="4" t="s">
        <v>583</v>
      </c>
      <c r="AK48" s="4" t="str">
        <f>("2018272518011220126")</f>
        <v>2018272518011220126</v>
      </c>
      <c r="AL48" s="4">
        <v>2742</v>
      </c>
      <c r="AQ48" t="s">
        <v>89</v>
      </c>
      <c r="AR48" s="4" t="s">
        <v>461</v>
      </c>
      <c r="AU48" s="4" t="s">
        <v>602</v>
      </c>
      <c r="BP48" s="7">
        <v>43266</v>
      </c>
    </row>
    <row r="49" spans="1:68" ht="27" thickBot="1">
      <c r="A49">
        <v>48</v>
      </c>
      <c r="B49" s="4" t="s">
        <v>399</v>
      </c>
      <c r="C49" s="4" t="s">
        <v>301</v>
      </c>
      <c r="D49" s="4" t="s">
        <v>349</v>
      </c>
      <c r="H49" t="s">
        <v>94</v>
      </c>
      <c r="I49" s="4">
        <v>50</v>
      </c>
      <c r="J49" s="6" t="s">
        <v>522</v>
      </c>
      <c r="K49" s="4" t="s">
        <v>73</v>
      </c>
      <c r="L49" s="4" t="s">
        <v>91</v>
      </c>
      <c r="M49" s="4" t="s">
        <v>75</v>
      </c>
      <c r="N49" s="4"/>
      <c r="P49" s="4">
        <v>9422533410</v>
      </c>
      <c r="R49" s="8">
        <v>652451832101</v>
      </c>
      <c r="S49" s="4" t="s">
        <v>301</v>
      </c>
      <c r="U49" s="4" t="s">
        <v>349</v>
      </c>
      <c r="AB49" s="4" t="s">
        <v>584</v>
      </c>
      <c r="AK49" s="4" t="str">
        <f>("2018272518011220114")</f>
        <v>2018272518011220114</v>
      </c>
      <c r="AL49" s="4">
        <v>2843</v>
      </c>
      <c r="AQ49" t="s">
        <v>89</v>
      </c>
      <c r="AR49" s="4" t="s">
        <v>462</v>
      </c>
      <c r="AU49" s="4" t="s">
        <v>602</v>
      </c>
      <c r="BP49" s="7">
        <v>43266</v>
      </c>
    </row>
    <row r="50" spans="1:68" ht="39.75" thickBot="1">
      <c r="A50">
        <v>49</v>
      </c>
      <c r="B50" s="4" t="s">
        <v>399</v>
      </c>
      <c r="C50" s="4" t="s">
        <v>302</v>
      </c>
      <c r="D50" s="4" t="s">
        <v>349</v>
      </c>
      <c r="H50" t="s">
        <v>94</v>
      </c>
      <c r="I50" s="4">
        <v>51</v>
      </c>
      <c r="J50" s="6" t="s">
        <v>523</v>
      </c>
      <c r="K50" s="4" t="s">
        <v>73</v>
      </c>
      <c r="L50" s="4" t="s">
        <v>91</v>
      </c>
      <c r="M50" s="4" t="s">
        <v>75</v>
      </c>
      <c r="N50" s="4"/>
      <c r="P50" s="4">
        <v>9028333410</v>
      </c>
      <c r="R50" s="8">
        <v>701961426324</v>
      </c>
      <c r="S50" s="4" t="s">
        <v>302</v>
      </c>
      <c r="U50" s="4" t="s">
        <v>349</v>
      </c>
      <c r="AB50" s="4" t="s">
        <v>585</v>
      </c>
      <c r="AK50" s="4" t="str">
        <f>("2018272518011220127")</f>
        <v>2018272518011220127</v>
      </c>
      <c r="AL50" s="4">
        <v>2743</v>
      </c>
      <c r="AQ50" t="s">
        <v>89</v>
      </c>
      <c r="AR50" s="4" t="s">
        <v>463</v>
      </c>
      <c r="AU50" s="4" t="s">
        <v>602</v>
      </c>
      <c r="BP50" s="7">
        <v>43266</v>
      </c>
    </row>
    <row r="51" spans="1:68" ht="27" thickBot="1">
      <c r="A51">
        <v>50</v>
      </c>
      <c r="B51" s="4" t="s">
        <v>400</v>
      </c>
      <c r="C51" s="4" t="s">
        <v>303</v>
      </c>
      <c r="D51" s="4" t="s">
        <v>349</v>
      </c>
      <c r="H51" t="s">
        <v>94</v>
      </c>
      <c r="I51" s="4">
        <v>52</v>
      </c>
      <c r="J51" s="6" t="s">
        <v>524</v>
      </c>
      <c r="K51" s="4" t="s">
        <v>73</v>
      </c>
      <c r="L51" s="4" t="s">
        <v>91</v>
      </c>
      <c r="M51" s="4" t="s">
        <v>75</v>
      </c>
      <c r="N51" s="4"/>
      <c r="P51" s="4">
        <v>9637866814</v>
      </c>
      <c r="R51" s="8">
        <v>868900013311</v>
      </c>
      <c r="S51" s="4" t="s">
        <v>303</v>
      </c>
      <c r="U51" s="4" t="s">
        <v>349</v>
      </c>
      <c r="AB51" s="4" t="s">
        <v>586</v>
      </c>
      <c r="AK51" s="4" t="str">
        <f>("2018272518011220115")</f>
        <v>2018272518011220115</v>
      </c>
      <c r="AL51" s="4">
        <v>2744</v>
      </c>
      <c r="AQ51" t="s">
        <v>89</v>
      </c>
      <c r="AR51" s="4" t="s">
        <v>464</v>
      </c>
      <c r="AU51" s="4" t="s">
        <v>602</v>
      </c>
      <c r="BP51" s="7">
        <v>43266</v>
      </c>
    </row>
    <row r="52" spans="1:68" ht="15.75" thickBot="1">
      <c r="A52">
        <v>51</v>
      </c>
      <c r="B52" s="4" t="s">
        <v>401</v>
      </c>
      <c r="C52" s="4" t="s">
        <v>304</v>
      </c>
      <c r="D52" s="4" t="s">
        <v>349</v>
      </c>
      <c r="H52" t="s">
        <v>94</v>
      </c>
      <c r="I52" s="4">
        <v>53</v>
      </c>
      <c r="J52" s="6" t="s">
        <v>525</v>
      </c>
      <c r="K52" s="4" t="s">
        <v>73</v>
      </c>
      <c r="L52" s="4"/>
      <c r="M52" s="4"/>
      <c r="N52" s="4"/>
      <c r="P52" s="4">
        <v>8856860676</v>
      </c>
      <c r="R52" s="8" t="s">
        <v>607</v>
      </c>
      <c r="S52" s="4" t="s">
        <v>304</v>
      </c>
      <c r="U52" s="4" t="s">
        <v>349</v>
      </c>
      <c r="AB52" s="4" t="s">
        <v>574</v>
      </c>
      <c r="AK52" s="4" t="str">
        <f>("null")</f>
        <v>null</v>
      </c>
      <c r="AL52" s="4">
        <v>2745</v>
      </c>
      <c r="AQ52" t="s">
        <v>89</v>
      </c>
      <c r="AR52" s="4" t="s">
        <v>465</v>
      </c>
      <c r="AU52" s="4" t="s">
        <v>607</v>
      </c>
      <c r="BP52" s="7">
        <v>43266</v>
      </c>
    </row>
    <row r="53" spans="1:68" ht="27" thickBot="1">
      <c r="A53">
        <v>52</v>
      </c>
      <c r="B53" s="4" t="s">
        <v>385</v>
      </c>
      <c r="C53" s="4" t="s">
        <v>305</v>
      </c>
      <c r="D53" s="4" t="s">
        <v>349</v>
      </c>
      <c r="H53" t="s">
        <v>94</v>
      </c>
      <c r="I53" s="4">
        <v>54</v>
      </c>
      <c r="J53" s="6" t="s">
        <v>526</v>
      </c>
      <c r="K53" s="4" t="s">
        <v>73</v>
      </c>
      <c r="L53" s="4" t="s">
        <v>91</v>
      </c>
      <c r="M53" s="4" t="s">
        <v>75</v>
      </c>
      <c r="N53" s="4" t="s">
        <v>625</v>
      </c>
      <c r="P53" s="4">
        <v>9604856225</v>
      </c>
      <c r="R53" s="8">
        <v>628638447282</v>
      </c>
      <c r="S53" s="4" t="s">
        <v>305</v>
      </c>
      <c r="U53" s="4" t="s">
        <v>349</v>
      </c>
      <c r="AB53" s="4" t="s">
        <v>587</v>
      </c>
      <c r="AK53" s="4" t="str">
        <f>("2018272518011220116")</f>
        <v>2018272518011220116</v>
      </c>
      <c r="AL53" s="4">
        <v>2746</v>
      </c>
      <c r="AQ53" t="s">
        <v>89</v>
      </c>
      <c r="AR53" s="4" t="s">
        <v>428</v>
      </c>
      <c r="AU53" s="4" t="s">
        <v>602</v>
      </c>
      <c r="BP53" s="7">
        <v>43266</v>
      </c>
    </row>
    <row r="54" spans="1:68" ht="39.75" thickBot="1">
      <c r="A54">
        <v>53</v>
      </c>
      <c r="B54" s="4" t="s">
        <v>402</v>
      </c>
      <c r="C54" s="4" t="s">
        <v>306</v>
      </c>
      <c r="D54" s="4" t="s">
        <v>349</v>
      </c>
      <c r="H54" t="s">
        <v>94</v>
      </c>
      <c r="I54" s="4">
        <v>55</v>
      </c>
      <c r="J54" s="6" t="s">
        <v>512</v>
      </c>
      <c r="K54" s="4" t="s">
        <v>73</v>
      </c>
      <c r="L54" s="4" t="s">
        <v>91</v>
      </c>
      <c r="M54" s="4" t="s">
        <v>75</v>
      </c>
      <c r="N54" s="4"/>
      <c r="P54" s="4">
        <v>8087632681</v>
      </c>
      <c r="R54" s="8">
        <v>624969711024</v>
      </c>
      <c r="S54" s="4" t="s">
        <v>306</v>
      </c>
      <c r="U54" s="4" t="s">
        <v>349</v>
      </c>
      <c r="AB54" s="4" t="s">
        <v>588</v>
      </c>
      <c r="AK54" s="4" t="str">
        <f>("201827251801122129")</f>
        <v>201827251801122129</v>
      </c>
      <c r="AL54" s="4">
        <v>2748</v>
      </c>
      <c r="AQ54" t="s">
        <v>89</v>
      </c>
      <c r="AR54" s="4" t="s">
        <v>466</v>
      </c>
      <c r="AU54" s="4" t="s">
        <v>602</v>
      </c>
      <c r="BP54" s="7">
        <v>43266</v>
      </c>
    </row>
    <row r="55" spans="1:68" ht="27" thickBot="1">
      <c r="A55">
        <v>54</v>
      </c>
      <c r="B55" s="4" t="s">
        <v>403</v>
      </c>
      <c r="C55" s="4" t="s">
        <v>307</v>
      </c>
      <c r="D55" s="4" t="s">
        <v>349</v>
      </c>
      <c r="H55" t="s">
        <v>94</v>
      </c>
      <c r="I55" s="4">
        <v>56</v>
      </c>
      <c r="J55" s="6" t="s">
        <v>527</v>
      </c>
      <c r="K55" s="4" t="s">
        <v>73</v>
      </c>
      <c r="L55" s="4" t="s">
        <v>91</v>
      </c>
      <c r="M55" s="4" t="s">
        <v>75</v>
      </c>
      <c r="N55" s="4"/>
      <c r="P55" s="4">
        <v>9823085143</v>
      </c>
      <c r="R55" s="8">
        <v>467533584309</v>
      </c>
      <c r="S55" s="4" t="s">
        <v>307</v>
      </c>
      <c r="U55" s="4" t="s">
        <v>349</v>
      </c>
      <c r="AB55" s="4" t="s">
        <v>589</v>
      </c>
      <c r="AK55" s="4" t="str">
        <f>("2018272518011220117")</f>
        <v>2018272518011220117</v>
      </c>
      <c r="AL55" s="4">
        <v>2751</v>
      </c>
      <c r="AQ55" t="s">
        <v>89</v>
      </c>
      <c r="AR55" s="4" t="s">
        <v>467</v>
      </c>
      <c r="AU55" s="4" t="s">
        <v>608</v>
      </c>
      <c r="BP55" s="7">
        <v>43266</v>
      </c>
    </row>
    <row r="56" spans="1:68" ht="39.75" thickBot="1">
      <c r="A56">
        <v>55</v>
      </c>
      <c r="B56" s="4" t="s">
        <v>404</v>
      </c>
      <c r="C56" s="4" t="s">
        <v>308</v>
      </c>
      <c r="D56" s="4" t="s">
        <v>349</v>
      </c>
      <c r="H56" t="s">
        <v>94</v>
      </c>
      <c r="I56" s="4">
        <v>57</v>
      </c>
      <c r="J56" s="6" t="s">
        <v>528</v>
      </c>
      <c r="K56" s="4" t="s">
        <v>73</v>
      </c>
      <c r="L56" s="4" t="s">
        <v>91</v>
      </c>
      <c r="M56" s="4" t="s">
        <v>75</v>
      </c>
      <c r="N56" s="4"/>
      <c r="P56" s="4">
        <v>9579816566</v>
      </c>
      <c r="R56" s="8">
        <v>367770794342</v>
      </c>
      <c r="S56" s="4" t="s">
        <v>308</v>
      </c>
      <c r="U56" s="4" t="s">
        <v>349</v>
      </c>
      <c r="AB56" s="4" t="s">
        <v>590</v>
      </c>
      <c r="AK56" s="4" t="str">
        <f>("2018272518011220130")</f>
        <v>2018272518011220130</v>
      </c>
      <c r="AL56" s="4">
        <v>2831</v>
      </c>
      <c r="AQ56" t="s">
        <v>89</v>
      </c>
      <c r="AR56" s="4" t="s">
        <v>468</v>
      </c>
      <c r="AU56" s="4" t="s">
        <v>602</v>
      </c>
      <c r="BP56" s="7">
        <v>43266</v>
      </c>
    </row>
    <row r="57" spans="1:68" ht="27" thickBot="1">
      <c r="A57">
        <v>56</v>
      </c>
      <c r="B57" s="4" t="s">
        <v>405</v>
      </c>
      <c r="C57" s="4" t="s">
        <v>309</v>
      </c>
      <c r="D57" s="4" t="s">
        <v>349</v>
      </c>
      <c r="H57" t="s">
        <v>94</v>
      </c>
      <c r="I57" s="4">
        <v>58</v>
      </c>
      <c r="J57" s="6" t="s">
        <v>488</v>
      </c>
      <c r="K57" s="4" t="s">
        <v>73</v>
      </c>
      <c r="L57" s="4" t="s">
        <v>91</v>
      </c>
      <c r="M57" s="4" t="s">
        <v>75</v>
      </c>
      <c r="N57" s="4"/>
      <c r="P57" s="4">
        <v>9823401864</v>
      </c>
      <c r="R57" s="8">
        <v>412993950320</v>
      </c>
      <c r="S57" s="4" t="s">
        <v>309</v>
      </c>
      <c r="U57" s="4" t="s">
        <v>349</v>
      </c>
      <c r="AB57" s="4" t="s">
        <v>591</v>
      </c>
      <c r="AK57" s="4" t="str">
        <f>("2018272518011220118")</f>
        <v>2018272518011220118</v>
      </c>
      <c r="AL57" s="4">
        <v>2753</v>
      </c>
      <c r="AQ57" t="s">
        <v>89</v>
      </c>
      <c r="AR57" s="4" t="s">
        <v>469</v>
      </c>
      <c r="AU57" s="4" t="s">
        <v>602</v>
      </c>
      <c r="BP57" s="7">
        <v>43266</v>
      </c>
    </row>
    <row r="58" spans="1:68" ht="27" thickBot="1">
      <c r="A58">
        <v>57</v>
      </c>
      <c r="B58" s="4" t="s">
        <v>406</v>
      </c>
      <c r="C58" s="4" t="s">
        <v>310</v>
      </c>
      <c r="D58" s="4" t="s">
        <v>349</v>
      </c>
      <c r="H58" t="s">
        <v>94</v>
      </c>
      <c r="I58" s="4">
        <v>59</v>
      </c>
      <c r="J58" s="6" t="s">
        <v>529</v>
      </c>
      <c r="K58" s="4" t="s">
        <v>73</v>
      </c>
      <c r="L58" s="4" t="s">
        <v>91</v>
      </c>
      <c r="M58" s="4" t="s">
        <v>75</v>
      </c>
      <c r="N58" s="4"/>
      <c r="P58" s="4">
        <v>9764544880</v>
      </c>
      <c r="R58" s="8">
        <v>267794273694</v>
      </c>
      <c r="S58" s="4" t="s">
        <v>310</v>
      </c>
      <c r="U58" s="4" t="s">
        <v>349</v>
      </c>
      <c r="AB58" s="4" t="s">
        <v>592</v>
      </c>
      <c r="AK58" s="4" t="str">
        <f>("2018272518011220135")</f>
        <v>2018272518011220135</v>
      </c>
      <c r="AL58" s="4">
        <v>2828</v>
      </c>
      <c r="AQ58" t="s">
        <v>89</v>
      </c>
      <c r="AR58" s="4" t="s">
        <v>470</v>
      </c>
      <c r="AU58" s="4" t="s">
        <v>602</v>
      </c>
      <c r="BP58" s="7">
        <v>43266</v>
      </c>
    </row>
    <row r="59" spans="1:68" ht="39.75" thickBot="1">
      <c r="A59">
        <v>58</v>
      </c>
      <c r="B59" s="4" t="s">
        <v>407</v>
      </c>
      <c r="C59" s="4" t="s">
        <v>300</v>
      </c>
      <c r="D59" s="4" t="s">
        <v>349</v>
      </c>
      <c r="H59" t="s">
        <v>94</v>
      </c>
      <c r="I59" s="4">
        <v>60</v>
      </c>
      <c r="J59" s="6" t="s">
        <v>530</v>
      </c>
      <c r="K59" s="4" t="s">
        <v>73</v>
      </c>
      <c r="L59" s="4" t="s">
        <v>91</v>
      </c>
      <c r="M59" s="4" t="s">
        <v>75</v>
      </c>
      <c r="N59" s="4"/>
      <c r="P59" s="4">
        <v>8793205249</v>
      </c>
      <c r="R59" s="8">
        <v>867324822752</v>
      </c>
      <c r="S59" s="4" t="s">
        <v>300</v>
      </c>
      <c r="U59" s="4" t="s">
        <v>349</v>
      </c>
      <c r="AB59" s="4" t="s">
        <v>593</v>
      </c>
      <c r="AK59" s="4" t="str">
        <f>("2018272518011220119")</f>
        <v>2018272518011220119</v>
      </c>
      <c r="AL59" s="4">
        <v>2752</v>
      </c>
      <c r="AQ59" t="s">
        <v>89</v>
      </c>
      <c r="AR59" s="4" t="s">
        <v>471</v>
      </c>
      <c r="AU59" s="4" t="s">
        <v>609</v>
      </c>
      <c r="BP59" s="7">
        <v>43266</v>
      </c>
    </row>
    <row r="60" spans="1:68" ht="27" thickBot="1">
      <c r="A60">
        <v>59</v>
      </c>
      <c r="B60" s="4" t="s">
        <v>408</v>
      </c>
      <c r="C60" s="4" t="s">
        <v>311</v>
      </c>
      <c r="D60" s="4" t="s">
        <v>349</v>
      </c>
      <c r="H60" t="s">
        <v>94</v>
      </c>
      <c r="I60" s="4">
        <v>61</v>
      </c>
      <c r="J60" s="6" t="s">
        <v>531</v>
      </c>
      <c r="K60" s="4" t="s">
        <v>73</v>
      </c>
      <c r="L60" s="4" t="s">
        <v>91</v>
      </c>
      <c r="M60" s="4" t="s">
        <v>75</v>
      </c>
      <c r="N60" s="4"/>
      <c r="P60" s="4">
        <v>7517369130</v>
      </c>
      <c r="R60" s="8">
        <v>986522915686</v>
      </c>
      <c r="S60" s="4" t="s">
        <v>311</v>
      </c>
      <c r="U60" s="4" t="s">
        <v>349</v>
      </c>
      <c r="AB60" s="4" t="s">
        <v>594</v>
      </c>
      <c r="AK60" s="4" t="str">
        <f>("20182725518011220131")</f>
        <v>20182725518011220131</v>
      </c>
      <c r="AL60" s="4">
        <v>2754</v>
      </c>
      <c r="AQ60" t="s">
        <v>89</v>
      </c>
      <c r="AR60" s="4" t="s">
        <v>453</v>
      </c>
      <c r="AU60" s="4" t="s">
        <v>602</v>
      </c>
      <c r="BP60" s="7">
        <v>43266</v>
      </c>
    </row>
    <row r="61" spans="1:68" ht="27" thickBot="1">
      <c r="A61">
        <v>60</v>
      </c>
      <c r="B61" s="4" t="s">
        <v>409</v>
      </c>
      <c r="C61" s="4" t="s">
        <v>312</v>
      </c>
      <c r="D61" s="4" t="s">
        <v>349</v>
      </c>
      <c r="H61" t="s">
        <v>94</v>
      </c>
      <c r="I61" s="4">
        <v>62</v>
      </c>
      <c r="J61" s="6" t="s">
        <v>532</v>
      </c>
      <c r="K61" s="4" t="s">
        <v>73</v>
      </c>
      <c r="L61" s="4" t="s">
        <v>91</v>
      </c>
      <c r="M61" s="4" t="s">
        <v>75</v>
      </c>
      <c r="N61" s="4"/>
      <c r="P61" s="4">
        <v>9921331366</v>
      </c>
      <c r="R61" s="8">
        <v>790570181844</v>
      </c>
      <c r="S61" s="4" t="s">
        <v>312</v>
      </c>
      <c r="U61" s="4" t="s">
        <v>349</v>
      </c>
      <c r="AB61" s="4" t="s">
        <v>595</v>
      </c>
      <c r="AK61" s="4" t="str">
        <f>("2018272518011220120")</f>
        <v>2018272518011220120</v>
      </c>
      <c r="AL61" s="4">
        <v>2759</v>
      </c>
      <c r="AQ61" t="s">
        <v>89</v>
      </c>
      <c r="AR61" s="4" t="s">
        <v>472</v>
      </c>
      <c r="AU61" s="4" t="s">
        <v>602</v>
      </c>
      <c r="BP61" s="7">
        <v>43266</v>
      </c>
    </row>
    <row r="62" spans="1:68" ht="39.75" thickBot="1">
      <c r="A62">
        <v>61</v>
      </c>
      <c r="B62" s="4" t="s">
        <v>410</v>
      </c>
      <c r="C62" s="4" t="s">
        <v>313</v>
      </c>
      <c r="D62" s="4" t="s">
        <v>349</v>
      </c>
      <c r="H62" t="s">
        <v>94</v>
      </c>
      <c r="I62" s="4">
        <v>63</v>
      </c>
      <c r="J62" s="6" t="s">
        <v>533</v>
      </c>
      <c r="K62" s="4" t="s">
        <v>73</v>
      </c>
      <c r="L62" s="4" t="s">
        <v>91</v>
      </c>
      <c r="M62" s="4" t="s">
        <v>75</v>
      </c>
      <c r="N62" s="4"/>
      <c r="P62" s="4">
        <v>9970819784</v>
      </c>
      <c r="R62" s="8">
        <v>851835936361</v>
      </c>
      <c r="S62" s="4" t="s">
        <v>313</v>
      </c>
      <c r="U62" s="4" t="s">
        <v>349</v>
      </c>
      <c r="AB62" s="4" t="s">
        <v>596</v>
      </c>
      <c r="AK62" s="4" t="str">
        <f>("201827251801220132")</f>
        <v>201827251801220132</v>
      </c>
      <c r="AL62" s="4">
        <v>2760</v>
      </c>
      <c r="AQ62" t="s">
        <v>89</v>
      </c>
      <c r="AR62" s="4" t="s">
        <v>473</v>
      </c>
      <c r="AU62" s="4" t="s">
        <v>602</v>
      </c>
      <c r="BP62" s="7">
        <v>43266</v>
      </c>
    </row>
    <row r="63" spans="1:68" ht="39.75" thickBot="1">
      <c r="A63">
        <v>62</v>
      </c>
      <c r="B63" s="4" t="s">
        <v>411</v>
      </c>
      <c r="C63" s="4" t="s">
        <v>314</v>
      </c>
      <c r="D63" s="4" t="s">
        <v>350</v>
      </c>
      <c r="H63" t="s">
        <v>94</v>
      </c>
      <c r="I63" s="4">
        <v>64</v>
      </c>
      <c r="J63" s="6" t="s">
        <v>534</v>
      </c>
      <c r="K63" s="4" t="s">
        <v>73</v>
      </c>
      <c r="L63" s="4" t="s">
        <v>74</v>
      </c>
      <c r="M63" s="4" t="s">
        <v>109</v>
      </c>
      <c r="N63" s="4" t="s">
        <v>613</v>
      </c>
      <c r="P63" s="4">
        <v>9763991682</v>
      </c>
      <c r="R63" s="8">
        <v>364238576745</v>
      </c>
      <c r="S63" s="4" t="s">
        <v>314</v>
      </c>
      <c r="U63" s="4" t="s">
        <v>350</v>
      </c>
      <c r="AB63" s="4" t="s">
        <v>597</v>
      </c>
      <c r="AK63" s="4" t="str">
        <f>("2018272518011220121")</f>
        <v>2018272518011220121</v>
      </c>
      <c r="AL63" s="4">
        <v>2758</v>
      </c>
      <c r="AQ63" t="s">
        <v>89</v>
      </c>
      <c r="AR63" s="4" t="s">
        <v>474</v>
      </c>
      <c r="AU63" s="4" t="s">
        <v>610</v>
      </c>
      <c r="BP63" s="7">
        <v>43266</v>
      </c>
    </row>
    <row r="64" spans="1:68" ht="27" thickBot="1">
      <c r="A64">
        <v>63</v>
      </c>
      <c r="B64" s="4" t="s">
        <v>412</v>
      </c>
      <c r="C64" s="4" t="s">
        <v>262</v>
      </c>
      <c r="D64" s="4" t="s">
        <v>351</v>
      </c>
      <c r="H64" t="s">
        <v>94</v>
      </c>
      <c r="I64" s="4">
        <v>65</v>
      </c>
      <c r="J64" s="6" t="s">
        <v>535</v>
      </c>
      <c r="K64" s="4" t="s">
        <v>73</v>
      </c>
      <c r="L64" s="4" t="s">
        <v>74</v>
      </c>
      <c r="M64" s="4" t="s">
        <v>109</v>
      </c>
      <c r="N64" s="4" t="s">
        <v>619</v>
      </c>
      <c r="P64" s="4">
        <v>9975184736</v>
      </c>
      <c r="R64" s="8" t="s">
        <v>465</v>
      </c>
      <c r="S64" s="4" t="s">
        <v>262</v>
      </c>
      <c r="U64" s="4" t="s">
        <v>351</v>
      </c>
      <c r="AB64" s="4" t="s">
        <v>598</v>
      </c>
      <c r="AK64" s="4" t="str">
        <f>("2018272518011220133")</f>
        <v>2018272518011220133</v>
      </c>
      <c r="AL64" s="4">
        <v>2864</v>
      </c>
      <c r="AQ64" t="s">
        <v>89</v>
      </c>
      <c r="AR64" s="4" t="s">
        <v>475</v>
      </c>
      <c r="AU64" s="4" t="s">
        <v>602</v>
      </c>
      <c r="BP64" s="7">
        <v>43266</v>
      </c>
    </row>
    <row r="65" spans="1:68" ht="39.75" thickBot="1">
      <c r="A65">
        <v>64</v>
      </c>
      <c r="B65" s="4" t="s">
        <v>413</v>
      </c>
      <c r="C65" s="4" t="s">
        <v>315</v>
      </c>
      <c r="D65" s="4" t="s">
        <v>352</v>
      </c>
      <c r="H65" t="s">
        <v>94</v>
      </c>
      <c r="I65" s="4">
        <v>66</v>
      </c>
      <c r="J65" s="6" t="s">
        <v>536</v>
      </c>
      <c r="K65" s="4" t="s">
        <v>73</v>
      </c>
      <c r="L65" s="4" t="s">
        <v>74</v>
      </c>
      <c r="M65" s="4" t="s">
        <v>109</v>
      </c>
      <c r="N65" s="4" t="s">
        <v>626</v>
      </c>
      <c r="P65" s="4">
        <v>9922450338</v>
      </c>
      <c r="R65" s="8">
        <v>658162997447</v>
      </c>
      <c r="S65" s="4" t="s">
        <v>315</v>
      </c>
      <c r="U65" s="4" t="s">
        <v>352</v>
      </c>
      <c r="AB65" s="4" t="s">
        <v>599</v>
      </c>
      <c r="AK65" s="4" t="str">
        <f>("2018272518011220122")</f>
        <v>2018272518011220122</v>
      </c>
      <c r="AL65" s="4">
        <v>2827</v>
      </c>
      <c r="AQ65" t="s">
        <v>89</v>
      </c>
      <c r="AR65" s="4" t="s">
        <v>476</v>
      </c>
      <c r="AU65" s="4" t="s">
        <v>602</v>
      </c>
      <c r="BP65" s="7">
        <v>43266</v>
      </c>
    </row>
    <row r="66" spans="1:68" ht="27" thickBot="1">
      <c r="A66">
        <v>65</v>
      </c>
      <c r="B66" s="4" t="s">
        <v>414</v>
      </c>
      <c r="C66" s="4" t="s">
        <v>316</v>
      </c>
      <c r="D66" s="4" t="s">
        <v>353</v>
      </c>
      <c r="H66" t="s">
        <v>94</v>
      </c>
      <c r="I66" s="4">
        <v>67</v>
      </c>
      <c r="J66" s="6" t="s">
        <v>537</v>
      </c>
      <c r="K66" s="4" t="s">
        <v>73</v>
      </c>
      <c r="L66" s="4" t="s">
        <v>91</v>
      </c>
      <c r="M66" s="4"/>
      <c r="N66" s="4" t="s">
        <v>627</v>
      </c>
      <c r="P66" s="4">
        <v>9226143643</v>
      </c>
      <c r="R66" s="8">
        <v>396801849969</v>
      </c>
      <c r="S66" s="4" t="s">
        <v>316</v>
      </c>
      <c r="U66" s="4" t="s">
        <v>353</v>
      </c>
      <c r="AB66" s="4" t="s">
        <v>600</v>
      </c>
      <c r="AK66" s="4" t="str">
        <f>("2018272518011220134")</f>
        <v>2018272518011220134</v>
      </c>
      <c r="AL66" s="4">
        <v>2847</v>
      </c>
      <c r="AQ66" t="s">
        <v>89</v>
      </c>
      <c r="AR66" s="4" t="s">
        <v>477</v>
      </c>
      <c r="AU66" s="4" t="s">
        <v>611</v>
      </c>
      <c r="BP66" s="7">
        <v>43266</v>
      </c>
    </row>
    <row r="67" spans="1:68" ht="27" thickBot="1">
      <c r="A67">
        <v>66</v>
      </c>
      <c r="B67" s="4" t="s">
        <v>415</v>
      </c>
      <c r="C67" s="4" t="s">
        <v>317</v>
      </c>
      <c r="D67" s="4" t="s">
        <v>354</v>
      </c>
      <c r="H67" t="s">
        <v>94</v>
      </c>
      <c r="I67" s="4">
        <v>68</v>
      </c>
      <c r="J67" s="6" t="s">
        <v>538</v>
      </c>
      <c r="K67" s="4" t="s">
        <v>73</v>
      </c>
      <c r="L67" s="4" t="s">
        <v>74</v>
      </c>
      <c r="M67" s="4" t="s">
        <v>159</v>
      </c>
      <c r="N67" s="4" t="s">
        <v>615</v>
      </c>
      <c r="P67" s="4">
        <v>7798362200</v>
      </c>
      <c r="R67" s="8">
        <v>881834814533</v>
      </c>
      <c r="S67" s="4" t="s">
        <v>317</v>
      </c>
      <c r="U67" s="4" t="s">
        <v>354</v>
      </c>
      <c r="AB67" s="4" t="s">
        <v>601</v>
      </c>
      <c r="AK67" s="4" t="str">
        <f>("2018272518011220123")</f>
        <v>2018272518011220123</v>
      </c>
      <c r="AL67" s="4">
        <v>2837</v>
      </c>
      <c r="AQ67" t="s">
        <v>89</v>
      </c>
      <c r="AR67" s="4" t="s">
        <v>478</v>
      </c>
      <c r="AU67" s="4" t="s">
        <v>602</v>
      </c>
      <c r="BP67" s="7">
        <v>43266</v>
      </c>
    </row>
    <row r="68" spans="1:68">
      <c r="I68" s="5"/>
      <c r="J68" s="6"/>
      <c r="AQ68" t="s">
        <v>89</v>
      </c>
    </row>
    <row r="69" spans="1:68">
      <c r="I69" s="5"/>
      <c r="J69" s="6"/>
      <c r="AQ69" t="s">
        <v>89</v>
      </c>
    </row>
    <row r="70" spans="1:68">
      <c r="I70" s="5"/>
      <c r="J70" s="6"/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M20:M26 N35 M33:M34 M36:M100 M28:M31 N32 N19 M18 N11:N13 M7:M10 M2:M4 N5:N6 M14 N15:N17 N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 L32:L100 N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2018M01B</dc:title>
  <dc:subject>Spreadsheet export</dc:subject>
  <dc:creator>VidyaLekha</dc:creator>
  <cp:keywords>VidyaLekha, excel, export</cp:keywords>
  <dc:description>Use this template to upload students data in bulk for the standard :2018M01B.</dc:description>
  <cp:lastModifiedBy>ShishirSandhya</cp:lastModifiedBy>
  <dcterms:created xsi:type="dcterms:W3CDTF">2022-07-04T10:11:06Z</dcterms:created>
  <dcterms:modified xsi:type="dcterms:W3CDTF">2022-07-04T10:32:59Z</dcterms:modified>
  <cp:category>Excel</cp:category>
</cp:coreProperties>
</file>