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yalekha\school bus maintanance\"/>
    </mc:Choice>
  </mc:AlternateContent>
  <xr:revisionPtr revIDLastSave="0" documentId="13_ncr:1_{7B56883C-9004-4C7A-BE3C-24DCDE2F46EA}" xr6:coauthVersionLast="47" xr6:coauthVersionMax="47" xr10:uidLastSave="{00000000-0000-0000-0000-000000000000}"/>
  <bookViews>
    <workbookView xWindow="-108" yWindow="-108" windowWidth="23256" windowHeight="12576" xr2:uid="{BC1CDAE7-CD54-45A8-ADD7-D3C7E9C1B054}"/>
  </bookViews>
  <sheets>
    <sheet name="Bus detai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6" i="1" l="1"/>
  <c r="G236" i="1"/>
  <c r="J236" i="1"/>
  <c r="F232" i="1"/>
  <c r="F231" i="1"/>
  <c r="F243" i="1"/>
  <c r="F242" i="1"/>
  <c r="F241" i="1"/>
  <c r="E241" i="1"/>
  <c r="J48" i="1"/>
  <c r="F50" i="1"/>
  <c r="F49" i="1"/>
  <c r="F48" i="1"/>
  <c r="E48" i="1"/>
  <c r="J43" i="1"/>
  <c r="F45" i="1"/>
  <c r="F44" i="1"/>
  <c r="F43" i="1"/>
  <c r="E43" i="1"/>
  <c r="F306" i="1"/>
  <c r="F305" i="1"/>
  <c r="F304" i="1"/>
  <c r="F303" i="1"/>
  <c r="F302" i="1"/>
  <c r="F300" i="1"/>
  <c r="F299" i="1"/>
  <c r="F298" i="1"/>
  <c r="E302" i="1"/>
  <c r="E298" i="1"/>
  <c r="J302" i="1"/>
  <c r="J298" i="1"/>
  <c r="F185" i="1"/>
  <c r="F184" i="1"/>
  <c r="F183" i="1"/>
  <c r="E183" i="1"/>
  <c r="J183" i="1"/>
  <c r="F142" i="1"/>
  <c r="J10" i="1"/>
  <c r="J15" i="1"/>
  <c r="J23" i="1"/>
  <c r="J29" i="1"/>
  <c r="J35" i="1"/>
  <c r="J178" i="1"/>
  <c r="G178" i="1"/>
  <c r="E178" i="1"/>
  <c r="J172" i="1"/>
  <c r="G172" i="1"/>
  <c r="E172" i="1"/>
  <c r="G166" i="1"/>
  <c r="E166" i="1"/>
  <c r="J166" i="1"/>
  <c r="J161" i="1"/>
  <c r="G161" i="1"/>
  <c r="E161" i="1"/>
  <c r="J156" i="1"/>
  <c r="G156" i="1"/>
  <c r="E156" i="1"/>
  <c r="K236" i="1" l="1"/>
  <c r="G230" i="1"/>
  <c r="G241" i="1"/>
  <c r="G43" i="1"/>
  <c r="G48" i="1"/>
  <c r="F260" i="1"/>
  <c r="K48" i="1"/>
  <c r="K43" i="1"/>
  <c r="F79" i="1"/>
  <c r="G298" i="1"/>
  <c r="G302" i="1"/>
  <c r="G183" i="1"/>
  <c r="K302" i="1"/>
  <c r="K298" i="1"/>
  <c r="K183" i="1"/>
  <c r="F201" i="1"/>
  <c r="J79" i="1"/>
  <c r="K161" i="1"/>
  <c r="K156" i="1"/>
  <c r="K166" i="1"/>
  <c r="K178" i="1"/>
  <c r="K172" i="1"/>
  <c r="E230" i="1"/>
  <c r="E225" i="1"/>
  <c r="E220" i="1"/>
  <c r="E215" i="1"/>
  <c r="E210" i="1"/>
  <c r="G210" i="1"/>
  <c r="G215" i="1"/>
  <c r="G220" i="1"/>
  <c r="G225" i="1"/>
  <c r="J230" i="1"/>
  <c r="J225" i="1"/>
  <c r="J220" i="1"/>
  <c r="J215" i="1"/>
  <c r="J210" i="1"/>
  <c r="G152" i="1"/>
  <c r="E152" i="1"/>
  <c r="E201" i="1" s="1"/>
  <c r="J152" i="1"/>
  <c r="J201" i="1" s="1"/>
  <c r="G112" i="1"/>
  <c r="E112" i="1"/>
  <c r="J112" i="1"/>
  <c r="G105" i="1"/>
  <c r="J105" i="1"/>
  <c r="E105" i="1"/>
  <c r="J108" i="1"/>
  <c r="G108" i="1"/>
  <c r="E108" i="1"/>
  <c r="G101" i="1"/>
  <c r="E101" i="1"/>
  <c r="G98" i="1"/>
  <c r="E98" i="1"/>
  <c r="G94" i="1"/>
  <c r="E94" i="1"/>
  <c r="J101" i="1"/>
  <c r="J98" i="1"/>
  <c r="J94" i="1"/>
  <c r="K225" i="1" l="1"/>
  <c r="K220" i="1"/>
  <c r="K230" i="1"/>
  <c r="K215" i="1"/>
  <c r="G201" i="1"/>
  <c r="J260" i="1"/>
  <c r="E260" i="1"/>
  <c r="K201" i="1"/>
  <c r="E142" i="1"/>
  <c r="J142" i="1"/>
  <c r="G142" i="1"/>
  <c r="G260" i="1"/>
  <c r="K98" i="1"/>
  <c r="K152" i="1"/>
  <c r="K210" i="1"/>
  <c r="K105" i="1"/>
  <c r="K112" i="1"/>
  <c r="K108" i="1"/>
  <c r="K101" i="1"/>
  <c r="K94" i="1"/>
  <c r="G35" i="1"/>
  <c r="E35" i="1"/>
  <c r="E29" i="1"/>
  <c r="G29" i="1"/>
  <c r="E23" i="1"/>
  <c r="G23" i="1"/>
  <c r="G15" i="1"/>
  <c r="E15" i="1"/>
  <c r="G10" i="1"/>
  <c r="E10" i="1"/>
  <c r="J291" i="1"/>
  <c r="G291" i="1"/>
  <c r="E291" i="1"/>
  <c r="G286" i="1"/>
  <c r="G280" i="1"/>
  <c r="G273" i="1"/>
  <c r="E287" i="1"/>
  <c r="J286" i="1"/>
  <c r="E280" i="1"/>
  <c r="J273" i="1"/>
  <c r="J280" i="1"/>
  <c r="E273" i="1"/>
  <c r="E269" i="1"/>
  <c r="J269" i="1"/>
  <c r="F269" i="1"/>
  <c r="E320" i="1" l="1"/>
  <c r="K142" i="1"/>
  <c r="K260" i="1"/>
  <c r="E79" i="1"/>
  <c r="K79" i="1" s="1"/>
  <c r="G79" i="1"/>
  <c r="J320" i="1"/>
  <c r="G269" i="1"/>
  <c r="G320" i="1" s="1"/>
  <c r="F320" i="1"/>
  <c r="K35" i="1"/>
  <c r="K15" i="1"/>
  <c r="K23" i="1"/>
  <c r="K29" i="1"/>
  <c r="K280" i="1"/>
  <c r="K291" i="1"/>
  <c r="K10" i="1"/>
  <c r="K286" i="1"/>
  <c r="K273" i="1"/>
  <c r="K269" i="1"/>
  <c r="K320" i="1" l="1"/>
</calcChain>
</file>

<file path=xl/sharedStrings.xml><?xml version="1.0" encoding="utf-8"?>
<sst xmlns="http://schemas.openxmlformats.org/spreadsheetml/2006/main" count="228" uniqueCount="127">
  <si>
    <t xml:space="preserve">        </t>
  </si>
  <si>
    <t>Km And Diesel Details</t>
  </si>
  <si>
    <t>Date</t>
  </si>
  <si>
    <t>Rate</t>
  </si>
  <si>
    <t>Diesel</t>
  </si>
  <si>
    <t>20.6.23</t>
  </si>
  <si>
    <t>Km 1</t>
  </si>
  <si>
    <t>Average</t>
  </si>
  <si>
    <t>3.7.23</t>
  </si>
  <si>
    <t>Month</t>
  </si>
  <si>
    <t>June</t>
  </si>
  <si>
    <t>July</t>
  </si>
  <si>
    <t>August</t>
  </si>
  <si>
    <t>September</t>
  </si>
  <si>
    <t>October</t>
  </si>
  <si>
    <t>School Bus Details 2023-24</t>
  </si>
  <si>
    <t>19.06.2023</t>
  </si>
  <si>
    <t>24.6.2023</t>
  </si>
  <si>
    <t>29.06.23</t>
  </si>
  <si>
    <t>5.8.2023</t>
  </si>
  <si>
    <t>11.8.2023</t>
  </si>
  <si>
    <t>18.8.2023</t>
  </si>
  <si>
    <t>24.8.2023</t>
  </si>
  <si>
    <t>31.8.2023</t>
  </si>
  <si>
    <t>september</t>
  </si>
  <si>
    <t>8.9.2023</t>
  </si>
  <si>
    <t>13.9.2023</t>
  </si>
  <si>
    <t>26.9.2023</t>
  </si>
  <si>
    <t>30.9.2023</t>
  </si>
  <si>
    <t>5.10.2023</t>
  </si>
  <si>
    <t>11.10.2023</t>
  </si>
  <si>
    <t>16.10.2023</t>
  </si>
  <si>
    <t>20.10.2023</t>
  </si>
  <si>
    <t>26.10.23</t>
  </si>
  <si>
    <t>31.10.2023</t>
  </si>
  <si>
    <t>November</t>
  </si>
  <si>
    <t>December</t>
  </si>
  <si>
    <t>January</t>
  </si>
  <si>
    <t>February</t>
  </si>
  <si>
    <t>17.6.2023</t>
  </si>
  <si>
    <t>greecing</t>
  </si>
  <si>
    <t xml:space="preserve">Power stering oil </t>
  </si>
  <si>
    <t>25.7.2023</t>
  </si>
  <si>
    <t>24.9.2023</t>
  </si>
  <si>
    <t>25.9.2023</t>
  </si>
  <si>
    <t xml:space="preserve">Engine oil Poerstering oil </t>
  </si>
  <si>
    <t xml:space="preserve">Seat cover and </t>
  </si>
  <si>
    <t>Greecing</t>
  </si>
  <si>
    <t>24.10.2023</t>
  </si>
  <si>
    <t>ABP Shikshan Samuh</t>
  </si>
  <si>
    <t>4.7.2023</t>
  </si>
  <si>
    <t>17.7.2023</t>
  </si>
  <si>
    <t>31.7.2023</t>
  </si>
  <si>
    <t>Geer</t>
  </si>
  <si>
    <t>Break</t>
  </si>
  <si>
    <t>Door</t>
  </si>
  <si>
    <t>14.8.2023</t>
  </si>
  <si>
    <t>20.8.2023</t>
  </si>
  <si>
    <t>tyre and 
Other exp.</t>
  </si>
  <si>
    <t>Total Diesel
 Amount</t>
  </si>
  <si>
    <t>Diesel 
Amount</t>
  </si>
  <si>
    <t>Current 
km</t>
  </si>
  <si>
    <t>Total 
Km</t>
  </si>
  <si>
    <t>Total 
Diesel</t>
  </si>
  <si>
    <t>27.11.23</t>
  </si>
  <si>
    <t>4.10.2023</t>
  </si>
  <si>
    <t>air</t>
  </si>
  <si>
    <t>Searvicing</t>
  </si>
  <si>
    <t>1.9.2023</t>
  </si>
  <si>
    <t>4.12.2023</t>
  </si>
  <si>
    <t>15.6.2023</t>
  </si>
  <si>
    <t>31.6.2023</t>
  </si>
  <si>
    <t>1.7.2023</t>
  </si>
  <si>
    <t>29.6.2023</t>
  </si>
  <si>
    <t>12.7.2023</t>
  </si>
  <si>
    <t>4.8.2023</t>
  </si>
  <si>
    <t>15.8.2023</t>
  </si>
  <si>
    <t>1.10.2023</t>
  </si>
  <si>
    <t>2.11.2023</t>
  </si>
  <si>
    <t>28.11.2023</t>
  </si>
  <si>
    <t>28.8.2023</t>
  </si>
  <si>
    <t>4.9.2023</t>
  </si>
  <si>
    <t>14.9.2023</t>
  </si>
  <si>
    <t>10.10.2023</t>
  </si>
  <si>
    <t>18.10.2023</t>
  </si>
  <si>
    <t>28.10.2023</t>
  </si>
  <si>
    <t>7.11.2023</t>
  </si>
  <si>
    <t>30.11.2023</t>
  </si>
  <si>
    <t>servicr greecing</t>
  </si>
  <si>
    <t>oil andd power strearing</t>
  </si>
  <si>
    <t>change tyre</t>
  </si>
  <si>
    <t>service greecing</t>
  </si>
  <si>
    <t>punture</t>
  </si>
  <si>
    <t>servicing</t>
  </si>
  <si>
    <t>cluz</t>
  </si>
  <si>
    <t>cluz kit change</t>
  </si>
  <si>
    <t>cross change</t>
  </si>
  <si>
    <t>puncture</t>
  </si>
  <si>
    <t>cluz cylender change</t>
  </si>
  <si>
    <t>kamani pat</t>
  </si>
  <si>
    <t>March</t>
  </si>
  <si>
    <t>April</t>
  </si>
  <si>
    <t>Total</t>
  </si>
  <si>
    <t>Bus No - 04</t>
  </si>
  <si>
    <t>MH09 EM 0840</t>
  </si>
  <si>
    <t xml:space="preserve">Driver Name - Deepak Jiurkar </t>
  </si>
  <si>
    <t>Mobile -7798781104</t>
  </si>
  <si>
    <t xml:space="preserve">Route - Male </t>
  </si>
  <si>
    <t>Bus No - 01</t>
  </si>
  <si>
    <t>MH09 CV 5525</t>
  </si>
  <si>
    <t>Driver Name - Vishwash Bavachakar</t>
  </si>
  <si>
    <t>Mobile - 7588046617</t>
  </si>
  <si>
    <t xml:space="preserve">Route - Kakhe   </t>
  </si>
  <si>
    <t>Bus No - 05</t>
  </si>
  <si>
    <t>MH09 EM 5525</t>
  </si>
  <si>
    <t xml:space="preserve">Driver Name - Anandarao Salokhe  </t>
  </si>
  <si>
    <t>Mobile - 9970316997</t>
  </si>
  <si>
    <t xml:space="preserve">Route - Ghunki  </t>
  </si>
  <si>
    <t>Bus No - 02</t>
  </si>
  <si>
    <t>MH09 CV 0647</t>
  </si>
  <si>
    <t xml:space="preserve">Driver Name - Javed Mulla </t>
  </si>
  <si>
    <t xml:space="preserve">Route - Ambap  </t>
  </si>
  <si>
    <t>MH09 CV 0646</t>
  </si>
  <si>
    <t>Driver Name - Amar Patil</t>
  </si>
  <si>
    <t>Mobile - 8408952560</t>
  </si>
  <si>
    <t>Bus No-3</t>
  </si>
  <si>
    <t>Mobile -7020573886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</si>
</sst>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dd/mm/yy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0" xfId="0" applyFill="1"/>
    <xf numFmtId="0" fontId="8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0" fontId="0" fillId="0" borderId="0" xfId="0" applyBorder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7754-5FDB-4D45-8911-C4601BE65618}">
  <dimension ref="A1:Q320"/>
  <sheetViews>
    <sheetView tabSelected="1" topLeftCell="A217" workbookViewId="0">
      <selection activeCell="N17" sqref="N17:O17"/>
    </sheetView>
  </sheetViews>
  <sheetFormatPr defaultRowHeight="14.4" x14ac:dyDescent="0.3"/>
  <cols>
    <col min="1" max="1" width="10.109375" bestFit="1" customWidth="1"/>
    <col min="2" max="2" width="15.5546875" bestFit="1" customWidth="1"/>
    <col min="3" max="3" width="10" customWidth="1"/>
    <col min="5" max="5" width="11.77734375" customWidth="1"/>
    <col min="6" max="6" width="20.44140625" customWidth="1"/>
    <col min="7" max="7" width="18.33203125" customWidth="1"/>
    <col min="8" max="8" width="9.5546875" bestFit="1" customWidth="1"/>
    <col min="9" max="9" width="12.88671875" bestFit="1" customWidth="1"/>
    <col min="10" max="10" width="10.44140625" bestFit="1" customWidth="1"/>
    <col min="11" max="11" width="11" customWidth="1"/>
    <col min="13" max="13" width="21" bestFit="1" customWidth="1"/>
    <col min="14" max="15" width="9" bestFit="1" customWidth="1"/>
  </cols>
  <sheetData>
    <row r="1" spans="1:16" x14ac:dyDescent="0.3">
      <c r="A1" s="73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6" ht="23.4" x14ac:dyDescent="0.45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6" ht="21" x14ac:dyDescent="0.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M3" t="s">
        <v>0</v>
      </c>
    </row>
    <row r="4" spans="1:16" ht="18" x14ac:dyDescent="0.3">
      <c r="A4" s="62" t="s">
        <v>108</v>
      </c>
      <c r="B4" s="62"/>
      <c r="C4" s="62"/>
      <c r="D4" s="62"/>
      <c r="E4" s="62"/>
      <c r="F4" s="62"/>
    </row>
    <row r="5" spans="1:16" ht="18" x14ac:dyDescent="0.3">
      <c r="A5" s="61" t="s">
        <v>109</v>
      </c>
      <c r="B5" s="61"/>
      <c r="C5" s="61"/>
      <c r="D5" s="61"/>
      <c r="E5" s="61"/>
      <c r="F5" s="61"/>
    </row>
    <row r="6" spans="1:16" ht="18" x14ac:dyDescent="0.3">
      <c r="A6" s="61" t="s">
        <v>110</v>
      </c>
      <c r="B6" s="61"/>
      <c r="C6" s="61"/>
      <c r="D6" s="61"/>
      <c r="E6" s="61"/>
      <c r="F6" s="61"/>
    </row>
    <row r="7" spans="1:16" ht="18" x14ac:dyDescent="0.3">
      <c r="A7" s="62" t="s">
        <v>111</v>
      </c>
      <c r="B7" s="62"/>
      <c r="C7" s="62"/>
      <c r="D7" s="62"/>
      <c r="E7" s="62"/>
      <c r="F7" s="62"/>
    </row>
    <row r="8" spans="1:16" ht="18" x14ac:dyDescent="0.3">
      <c r="A8" s="37" t="s">
        <v>112</v>
      </c>
      <c r="B8" s="37"/>
      <c r="C8" s="37"/>
      <c r="D8" s="37"/>
      <c r="E8" s="37"/>
      <c r="F8" s="37"/>
    </row>
    <row r="9" spans="1:16" ht="36.6" customHeight="1" x14ac:dyDescent="0.3">
      <c r="A9" s="15" t="s">
        <v>9</v>
      </c>
      <c r="B9" s="15" t="s">
        <v>2</v>
      </c>
      <c r="C9" s="15" t="s">
        <v>3</v>
      </c>
      <c r="D9" s="15" t="s">
        <v>4</v>
      </c>
      <c r="E9" s="17" t="s">
        <v>63</v>
      </c>
      <c r="F9" s="17" t="s">
        <v>60</v>
      </c>
      <c r="G9" s="17" t="s">
        <v>59</v>
      </c>
      <c r="H9" s="15" t="s">
        <v>6</v>
      </c>
      <c r="I9" s="17" t="s">
        <v>61</v>
      </c>
      <c r="J9" s="17" t="s">
        <v>62</v>
      </c>
      <c r="K9" s="15" t="s">
        <v>7</v>
      </c>
    </row>
    <row r="10" spans="1:16" ht="15.6" x14ac:dyDescent="0.3">
      <c r="A10" s="42" t="s">
        <v>10</v>
      </c>
      <c r="B10" s="13" t="s">
        <v>16</v>
      </c>
      <c r="C10" s="42">
        <v>93.01</v>
      </c>
      <c r="D10" s="1">
        <v>45</v>
      </c>
      <c r="E10" s="42">
        <f>D10+D11+D12</f>
        <v>136.94</v>
      </c>
      <c r="F10" s="13">
        <v>4185.45</v>
      </c>
      <c r="G10" s="42">
        <f>F10+F11+F12</f>
        <v>12736.789999999999</v>
      </c>
      <c r="H10" s="42">
        <v>8746</v>
      </c>
      <c r="I10" s="42">
        <v>9918</v>
      </c>
      <c r="J10" s="66">
        <f>I10-H10</f>
        <v>1172</v>
      </c>
      <c r="K10" s="54">
        <f>J10/E10</f>
        <v>8.5584927705564482</v>
      </c>
      <c r="M10" s="12" t="s">
        <v>39</v>
      </c>
      <c r="N10" s="69" t="s">
        <v>40</v>
      </c>
      <c r="O10" s="70"/>
      <c r="P10" s="13">
        <v>100</v>
      </c>
    </row>
    <row r="11" spans="1:16" ht="15.6" x14ac:dyDescent="0.3">
      <c r="A11" s="42"/>
      <c r="B11" s="13" t="s">
        <v>17</v>
      </c>
      <c r="C11" s="42"/>
      <c r="D11" s="1">
        <v>47.94</v>
      </c>
      <c r="E11" s="42"/>
      <c r="F11" s="13">
        <v>4458.8999999999996</v>
      </c>
      <c r="G11" s="42"/>
      <c r="H11" s="42"/>
      <c r="I11" s="42"/>
      <c r="J11" s="66"/>
      <c r="K11" s="54"/>
      <c r="M11" s="14" t="s">
        <v>39</v>
      </c>
      <c r="N11" s="69" t="s">
        <v>40</v>
      </c>
      <c r="O11" s="70"/>
      <c r="P11" s="13">
        <v>100</v>
      </c>
    </row>
    <row r="12" spans="1:16" x14ac:dyDescent="0.3">
      <c r="A12" s="42"/>
      <c r="B12" s="13" t="s">
        <v>18</v>
      </c>
      <c r="C12" s="42"/>
      <c r="D12" s="1">
        <v>44</v>
      </c>
      <c r="E12" s="42"/>
      <c r="F12" s="13">
        <v>4092.44</v>
      </c>
      <c r="G12" s="42"/>
      <c r="H12" s="42"/>
      <c r="I12" s="42"/>
      <c r="J12" s="66"/>
      <c r="K12" s="54"/>
      <c r="M12" s="13" t="s">
        <v>42</v>
      </c>
      <c r="N12" s="67" t="s">
        <v>41</v>
      </c>
      <c r="O12" s="68"/>
      <c r="P12" s="13">
        <v>200</v>
      </c>
    </row>
    <row r="13" spans="1:16" x14ac:dyDescent="0.3">
      <c r="B13" s="11"/>
      <c r="F13" s="11"/>
      <c r="K13" s="20"/>
      <c r="M13" s="13" t="s">
        <v>43</v>
      </c>
      <c r="N13" s="67" t="s">
        <v>45</v>
      </c>
      <c r="O13" s="68"/>
      <c r="P13" s="13">
        <v>380</v>
      </c>
    </row>
    <row r="14" spans="1:16" x14ac:dyDescent="0.3">
      <c r="B14" s="11"/>
      <c r="F14" s="11"/>
      <c r="K14" s="20"/>
      <c r="M14" s="13" t="s">
        <v>44</v>
      </c>
      <c r="N14" s="67" t="s">
        <v>46</v>
      </c>
      <c r="O14" s="68"/>
      <c r="P14" s="13">
        <v>5800</v>
      </c>
    </row>
    <row r="15" spans="1:16" x14ac:dyDescent="0.3">
      <c r="A15" s="42" t="s">
        <v>11</v>
      </c>
      <c r="B15" s="16">
        <v>45112</v>
      </c>
      <c r="C15" s="42">
        <v>93.1</v>
      </c>
      <c r="D15" s="1">
        <v>45.2</v>
      </c>
      <c r="E15" s="42">
        <f>D15+D16+D17+D18+D19+D20</f>
        <v>279.56</v>
      </c>
      <c r="F15" s="13">
        <v>4204.5</v>
      </c>
      <c r="G15" s="42">
        <f>F15+F17+F16+F18+F19+F20</f>
        <v>26001.86</v>
      </c>
      <c r="H15" s="42">
        <v>9918</v>
      </c>
      <c r="I15" s="42">
        <v>12824</v>
      </c>
      <c r="J15" s="42">
        <f>I15-H15</f>
        <v>2906</v>
      </c>
      <c r="K15" s="54">
        <f>J15/E15</f>
        <v>10.394906281299184</v>
      </c>
      <c r="M15" s="13" t="s">
        <v>28</v>
      </c>
      <c r="N15" s="67" t="s">
        <v>47</v>
      </c>
      <c r="O15" s="68"/>
      <c r="P15" s="13">
        <v>500</v>
      </c>
    </row>
    <row r="16" spans="1:16" x14ac:dyDescent="0.3">
      <c r="A16" s="42"/>
      <c r="B16" s="16">
        <v>45117</v>
      </c>
      <c r="C16" s="42"/>
      <c r="D16" s="1">
        <v>44.76</v>
      </c>
      <c r="E16" s="42"/>
      <c r="F16" s="13">
        <v>4163.13</v>
      </c>
      <c r="G16" s="42"/>
      <c r="H16" s="42"/>
      <c r="I16" s="42"/>
      <c r="J16" s="42"/>
      <c r="K16" s="54"/>
      <c r="M16" s="13" t="s">
        <v>48</v>
      </c>
      <c r="N16" s="67" t="s">
        <v>47</v>
      </c>
      <c r="O16" s="68"/>
      <c r="P16" s="13">
        <v>480</v>
      </c>
    </row>
    <row r="17" spans="1:16" x14ac:dyDescent="0.3">
      <c r="A17" s="42"/>
      <c r="B17" s="16">
        <v>45121</v>
      </c>
      <c r="C17" s="42"/>
      <c r="D17" s="1">
        <v>46.65</v>
      </c>
      <c r="E17" s="42"/>
      <c r="F17" s="13">
        <v>4338.92</v>
      </c>
      <c r="G17" s="42"/>
      <c r="H17" s="42"/>
      <c r="I17" s="42"/>
      <c r="J17" s="42"/>
      <c r="K17" s="54"/>
      <c r="M17" s="13"/>
      <c r="N17" s="67"/>
      <c r="O17" s="68"/>
      <c r="P17" s="13"/>
    </row>
    <row r="18" spans="1:16" x14ac:dyDescent="0.3">
      <c r="A18" s="42"/>
      <c r="B18" s="16">
        <v>45124</v>
      </c>
      <c r="C18" s="42"/>
      <c r="D18" s="1">
        <v>46</v>
      </c>
      <c r="E18" s="42"/>
      <c r="F18" s="13">
        <v>4278.46</v>
      </c>
      <c r="G18" s="42"/>
      <c r="H18" s="42"/>
      <c r="I18" s="42"/>
      <c r="J18" s="42"/>
      <c r="K18" s="54"/>
    </row>
    <row r="19" spans="1:16" x14ac:dyDescent="0.3">
      <c r="A19" s="42"/>
      <c r="B19" s="16">
        <v>45132</v>
      </c>
      <c r="C19" s="42"/>
      <c r="D19" s="1">
        <v>49.95</v>
      </c>
      <c r="E19" s="42"/>
      <c r="F19" s="13">
        <v>4645.8500000000004</v>
      </c>
      <c r="G19" s="42"/>
      <c r="H19" s="42"/>
      <c r="I19" s="42"/>
      <c r="J19" s="42"/>
      <c r="K19" s="54"/>
    </row>
    <row r="20" spans="1:16" x14ac:dyDescent="0.3">
      <c r="A20" s="42"/>
      <c r="B20" s="16">
        <v>45138</v>
      </c>
      <c r="C20" s="42"/>
      <c r="D20" s="1">
        <v>47</v>
      </c>
      <c r="E20" s="42"/>
      <c r="F20" s="13">
        <v>4371</v>
      </c>
      <c r="G20" s="42"/>
      <c r="H20" s="42"/>
      <c r="I20" s="42"/>
      <c r="J20" s="42"/>
      <c r="K20" s="54"/>
    </row>
    <row r="21" spans="1:16" x14ac:dyDescent="0.3">
      <c r="K21" s="20"/>
    </row>
    <row r="22" spans="1:16" x14ac:dyDescent="0.3">
      <c r="K22" s="20"/>
    </row>
    <row r="23" spans="1:16" x14ac:dyDescent="0.3">
      <c r="A23" s="42" t="s">
        <v>12</v>
      </c>
      <c r="B23" s="3" t="s">
        <v>19</v>
      </c>
      <c r="C23" s="42">
        <v>93.1</v>
      </c>
      <c r="D23" s="1">
        <v>48.53</v>
      </c>
      <c r="E23" s="42">
        <f>D23+D24+D25+D26+D27</f>
        <v>236.07999999999998</v>
      </c>
      <c r="F23" s="13">
        <v>4513.78</v>
      </c>
      <c r="G23" s="42">
        <f>F23+F24+F25+F26+F27</f>
        <v>21957.809999999998</v>
      </c>
      <c r="H23" s="42">
        <v>12824</v>
      </c>
      <c r="I23" s="42">
        <v>15393</v>
      </c>
      <c r="J23" s="42">
        <f>I23-H23</f>
        <v>2569</v>
      </c>
      <c r="K23" s="54">
        <f>J23/E23</f>
        <v>10.881904439173162</v>
      </c>
    </row>
    <row r="24" spans="1:16" x14ac:dyDescent="0.3">
      <c r="A24" s="42"/>
      <c r="B24" s="3" t="s">
        <v>20</v>
      </c>
      <c r="C24" s="42"/>
      <c r="D24" s="1">
        <v>48.94</v>
      </c>
      <c r="E24" s="42"/>
      <c r="F24" s="13">
        <v>4551.91</v>
      </c>
      <c r="G24" s="42"/>
      <c r="H24" s="42"/>
      <c r="I24" s="42"/>
      <c r="J24" s="42"/>
      <c r="K24" s="54"/>
    </row>
    <row r="25" spans="1:16" x14ac:dyDescent="0.3">
      <c r="A25" s="42"/>
      <c r="B25" s="3" t="s">
        <v>21</v>
      </c>
      <c r="C25" s="42"/>
      <c r="D25" s="1">
        <v>48</v>
      </c>
      <c r="E25" s="42"/>
      <c r="F25" s="13">
        <v>4464.4799999999996</v>
      </c>
      <c r="G25" s="42"/>
      <c r="H25" s="42"/>
      <c r="I25" s="42"/>
      <c r="J25" s="42"/>
      <c r="K25" s="54"/>
    </row>
    <row r="26" spans="1:16" x14ac:dyDescent="0.3">
      <c r="A26" s="42"/>
      <c r="B26" s="3" t="s">
        <v>22</v>
      </c>
      <c r="C26" s="42"/>
      <c r="D26" s="1">
        <v>46.61</v>
      </c>
      <c r="E26" s="42"/>
      <c r="F26" s="13">
        <v>4335.2</v>
      </c>
      <c r="G26" s="42"/>
      <c r="H26" s="42"/>
      <c r="I26" s="42"/>
      <c r="J26" s="42"/>
      <c r="K26" s="54"/>
    </row>
    <row r="27" spans="1:16" x14ac:dyDescent="0.3">
      <c r="A27" s="42"/>
      <c r="B27" s="3" t="s">
        <v>23</v>
      </c>
      <c r="C27" s="42"/>
      <c r="D27" s="1">
        <v>44</v>
      </c>
      <c r="E27" s="42"/>
      <c r="F27" s="13">
        <v>4092.44</v>
      </c>
      <c r="G27" s="42"/>
      <c r="H27" s="42"/>
      <c r="I27" s="42"/>
      <c r="J27" s="42"/>
      <c r="K27" s="54"/>
    </row>
    <row r="28" spans="1:16" x14ac:dyDescent="0.3">
      <c r="F28" s="11"/>
      <c r="K28" s="20"/>
    </row>
    <row r="29" spans="1:16" x14ac:dyDescent="0.3">
      <c r="A29" s="42" t="s">
        <v>13</v>
      </c>
      <c r="B29" s="3" t="s">
        <v>25</v>
      </c>
      <c r="C29" s="42">
        <v>93.1</v>
      </c>
      <c r="D29" s="1">
        <v>44.36</v>
      </c>
      <c r="E29" s="42">
        <f>D29+D30+D31+D32</f>
        <v>168.96</v>
      </c>
      <c r="F29" s="13">
        <v>4125.92</v>
      </c>
      <c r="G29" s="42">
        <f>F29+F30+F31+F32</f>
        <v>15714.97</v>
      </c>
      <c r="H29" s="42">
        <v>15393</v>
      </c>
      <c r="I29" s="42">
        <v>17170</v>
      </c>
      <c r="J29" s="42">
        <f>I29-H29</f>
        <v>1777</v>
      </c>
      <c r="K29" s="54">
        <f>J29/E29</f>
        <v>10.517282196969697</v>
      </c>
    </row>
    <row r="30" spans="1:16" x14ac:dyDescent="0.3">
      <c r="A30" s="42"/>
      <c r="B30" s="3" t="s">
        <v>26</v>
      </c>
      <c r="C30" s="42"/>
      <c r="D30" s="1">
        <v>45.6</v>
      </c>
      <c r="E30" s="42"/>
      <c r="F30" s="13">
        <v>4241.26</v>
      </c>
      <c r="G30" s="42"/>
      <c r="H30" s="42"/>
      <c r="I30" s="42"/>
      <c r="J30" s="42"/>
      <c r="K30" s="54"/>
    </row>
    <row r="31" spans="1:16" x14ac:dyDescent="0.3">
      <c r="A31" s="42"/>
      <c r="B31" s="3" t="s">
        <v>27</v>
      </c>
      <c r="C31" s="42"/>
      <c r="D31" s="1">
        <v>40</v>
      </c>
      <c r="E31" s="42"/>
      <c r="F31" s="13">
        <v>3720.4</v>
      </c>
      <c r="G31" s="42"/>
      <c r="H31" s="42"/>
      <c r="I31" s="42"/>
      <c r="J31" s="42"/>
      <c r="K31" s="54"/>
    </row>
    <row r="32" spans="1:16" x14ac:dyDescent="0.3">
      <c r="A32" s="42"/>
      <c r="B32" s="3" t="s">
        <v>28</v>
      </c>
      <c r="C32" s="42"/>
      <c r="D32" s="1">
        <v>39</v>
      </c>
      <c r="E32" s="42"/>
      <c r="F32" s="13">
        <v>3627.39</v>
      </c>
      <c r="G32" s="42"/>
      <c r="H32" s="42"/>
      <c r="I32" s="42"/>
      <c r="J32" s="42"/>
      <c r="K32" s="54"/>
    </row>
    <row r="33" spans="1:11" x14ac:dyDescent="0.3">
      <c r="F33" s="11"/>
      <c r="K33" s="20"/>
    </row>
    <row r="34" spans="1:11" x14ac:dyDescent="0.3">
      <c r="F34" s="11"/>
      <c r="K34" s="20"/>
    </row>
    <row r="35" spans="1:11" x14ac:dyDescent="0.3">
      <c r="A35" s="42" t="s">
        <v>14</v>
      </c>
      <c r="B35" s="3" t="s">
        <v>29</v>
      </c>
      <c r="C35" s="42">
        <v>93.01</v>
      </c>
      <c r="D35" s="1">
        <v>46.56</v>
      </c>
      <c r="E35" s="42">
        <f>D35+D36+D37+D38+D39+D40</f>
        <v>274.77999999999997</v>
      </c>
      <c r="F35" s="13">
        <v>4330.55</v>
      </c>
      <c r="G35" s="42">
        <f>F35+F36+F37+F38+F39+F40</f>
        <v>25557.289999999997</v>
      </c>
      <c r="H35" s="42">
        <v>17170</v>
      </c>
      <c r="I35" s="42">
        <v>20031</v>
      </c>
      <c r="J35" s="42">
        <f>I35-H35</f>
        <v>2861</v>
      </c>
      <c r="K35" s="63">
        <f>J35/E35</f>
        <v>10.411965936385473</v>
      </c>
    </row>
    <row r="36" spans="1:11" x14ac:dyDescent="0.3">
      <c r="A36" s="42"/>
      <c r="B36" s="3" t="s">
        <v>30</v>
      </c>
      <c r="C36" s="42"/>
      <c r="D36" s="1">
        <v>46</v>
      </c>
      <c r="E36" s="42"/>
      <c r="F36" s="13">
        <v>4278.46</v>
      </c>
      <c r="G36" s="42"/>
      <c r="H36" s="42"/>
      <c r="I36" s="42"/>
      <c r="J36" s="42"/>
      <c r="K36" s="64"/>
    </row>
    <row r="37" spans="1:11" x14ac:dyDescent="0.3">
      <c r="A37" s="42"/>
      <c r="B37" s="3" t="s">
        <v>31</v>
      </c>
      <c r="C37" s="42"/>
      <c r="D37" s="1">
        <v>47</v>
      </c>
      <c r="E37" s="42"/>
      <c r="F37" s="13">
        <v>4371.47</v>
      </c>
      <c r="G37" s="42"/>
      <c r="H37" s="42"/>
      <c r="I37" s="42"/>
      <c r="J37" s="42"/>
      <c r="K37" s="64"/>
    </row>
    <row r="38" spans="1:11" x14ac:dyDescent="0.3">
      <c r="A38" s="42"/>
      <c r="B38" s="3" t="s">
        <v>32</v>
      </c>
      <c r="C38" s="42"/>
      <c r="D38" s="1">
        <v>46.82</v>
      </c>
      <c r="E38" s="42"/>
      <c r="F38" s="13">
        <v>4354.7299999999996</v>
      </c>
      <c r="G38" s="42"/>
      <c r="H38" s="42"/>
      <c r="I38" s="42"/>
      <c r="J38" s="42"/>
      <c r="K38" s="64"/>
    </row>
    <row r="39" spans="1:11" x14ac:dyDescent="0.3">
      <c r="A39" s="42"/>
      <c r="B39" s="3" t="s">
        <v>33</v>
      </c>
      <c r="C39" s="42"/>
      <c r="D39" s="1">
        <v>46</v>
      </c>
      <c r="E39" s="42"/>
      <c r="F39" s="13">
        <v>4278.46</v>
      </c>
      <c r="G39" s="42"/>
      <c r="H39" s="42"/>
      <c r="I39" s="42"/>
      <c r="J39" s="42"/>
      <c r="K39" s="64"/>
    </row>
    <row r="40" spans="1:11" x14ac:dyDescent="0.3">
      <c r="A40" s="42"/>
      <c r="B40" s="3" t="s">
        <v>34</v>
      </c>
      <c r="C40" s="42"/>
      <c r="D40" s="1">
        <v>42.4</v>
      </c>
      <c r="E40" s="42"/>
      <c r="F40" s="13">
        <v>3943.62</v>
      </c>
      <c r="G40" s="42"/>
      <c r="H40" s="42"/>
      <c r="I40" s="42"/>
      <c r="J40" s="42"/>
      <c r="K40" s="65"/>
    </row>
    <row r="41" spans="1:11" x14ac:dyDescent="0.3">
      <c r="A41" s="8"/>
      <c r="B41" s="9"/>
      <c r="C41" s="8"/>
      <c r="E41" s="8"/>
      <c r="F41" s="11"/>
      <c r="G41" s="8"/>
      <c r="H41" s="10"/>
      <c r="I41" s="8"/>
      <c r="J41" s="4"/>
      <c r="K41" s="21"/>
    </row>
    <row r="42" spans="1:11" x14ac:dyDescent="0.3">
      <c r="A42" s="8"/>
      <c r="B42" s="9"/>
      <c r="C42" s="8"/>
      <c r="E42" s="8"/>
      <c r="F42" s="11"/>
      <c r="G42" s="8"/>
      <c r="H42" s="10"/>
      <c r="I42" s="8"/>
      <c r="J42" s="4"/>
      <c r="K42" s="21"/>
    </row>
    <row r="43" spans="1:11" x14ac:dyDescent="0.3">
      <c r="A43" s="42" t="s">
        <v>35</v>
      </c>
      <c r="B43" s="3">
        <v>45234</v>
      </c>
      <c r="C43" s="42">
        <v>93.01</v>
      </c>
      <c r="D43" s="1">
        <v>40.590000000000003</v>
      </c>
      <c r="E43" s="42">
        <f>D43+D44+D45</f>
        <v>123.62</v>
      </c>
      <c r="F43" s="13">
        <f>D43*C43</f>
        <v>3775.2759000000005</v>
      </c>
      <c r="G43" s="54">
        <f>F43+F44+F45</f>
        <v>11497.896200000001</v>
      </c>
      <c r="H43" s="42">
        <v>20031</v>
      </c>
      <c r="I43" s="42">
        <v>21401</v>
      </c>
      <c r="J43" s="53">
        <f>I43-H43</f>
        <v>1370</v>
      </c>
      <c r="K43" s="54">
        <f>J43/E43</f>
        <v>11.082349134444264</v>
      </c>
    </row>
    <row r="44" spans="1:11" x14ac:dyDescent="0.3">
      <c r="A44" s="42"/>
      <c r="B44" s="3">
        <v>45255</v>
      </c>
      <c r="C44" s="42"/>
      <c r="D44" s="1">
        <v>45.03</v>
      </c>
      <c r="E44" s="42"/>
      <c r="F44" s="13">
        <f>D44*C43</f>
        <v>4188.2403000000004</v>
      </c>
      <c r="G44" s="54"/>
      <c r="H44" s="42"/>
      <c r="I44" s="42"/>
      <c r="J44" s="53"/>
      <c r="K44" s="54"/>
    </row>
    <row r="45" spans="1:11" x14ac:dyDescent="0.3">
      <c r="A45" s="42"/>
      <c r="B45" s="3">
        <v>45260</v>
      </c>
      <c r="C45" s="42"/>
      <c r="D45" s="1">
        <v>38</v>
      </c>
      <c r="E45" s="42"/>
      <c r="F45" s="13">
        <f>D45*C43</f>
        <v>3534.38</v>
      </c>
      <c r="G45" s="54"/>
      <c r="H45" s="42"/>
      <c r="I45" s="42"/>
      <c r="J45" s="53"/>
      <c r="K45" s="54"/>
    </row>
    <row r="46" spans="1:11" x14ac:dyDescent="0.3">
      <c r="A46" s="8"/>
      <c r="B46" s="9"/>
      <c r="C46" s="8"/>
      <c r="E46" s="8"/>
      <c r="F46" s="11"/>
      <c r="G46" s="8"/>
      <c r="H46" s="8"/>
      <c r="I46" s="8"/>
      <c r="J46" s="4"/>
      <c r="K46" s="21"/>
    </row>
    <row r="47" spans="1:11" x14ac:dyDescent="0.3">
      <c r="F47" s="11"/>
      <c r="G47" s="5"/>
      <c r="J47" s="4"/>
      <c r="K47" s="20"/>
    </row>
    <row r="48" spans="1:11" x14ac:dyDescent="0.3">
      <c r="A48" s="42" t="s">
        <v>36</v>
      </c>
      <c r="B48" s="3">
        <v>45269</v>
      </c>
      <c r="C48" s="42">
        <v>93.01</v>
      </c>
      <c r="D48" s="1">
        <v>50.01</v>
      </c>
      <c r="E48" s="42">
        <f>D48+D49+D50</f>
        <v>138.91999999999999</v>
      </c>
      <c r="F48" s="13">
        <f>D48*C48</f>
        <v>4651.4301000000005</v>
      </c>
      <c r="G48" s="54">
        <f>F48+F49+F50</f>
        <v>12920.949200000001</v>
      </c>
      <c r="H48" s="42">
        <v>21401</v>
      </c>
      <c r="I48" s="42">
        <v>22912</v>
      </c>
      <c r="J48" s="53">
        <f>I48-H48</f>
        <v>1511</v>
      </c>
      <c r="K48" s="54">
        <f>J48/E48</f>
        <v>10.876763604952492</v>
      </c>
    </row>
    <row r="49" spans="1:11" x14ac:dyDescent="0.3">
      <c r="A49" s="42"/>
      <c r="B49" s="3">
        <v>45278</v>
      </c>
      <c r="C49" s="42"/>
      <c r="D49" s="1">
        <v>44.91</v>
      </c>
      <c r="E49" s="42"/>
      <c r="F49" s="13">
        <f>D49*C48</f>
        <v>4177.0790999999999</v>
      </c>
      <c r="G49" s="54"/>
      <c r="H49" s="42"/>
      <c r="I49" s="42"/>
      <c r="J49" s="53"/>
      <c r="K49" s="54"/>
    </row>
    <row r="50" spans="1:11" x14ac:dyDescent="0.3">
      <c r="A50" s="42"/>
      <c r="B50" s="3">
        <v>45286</v>
      </c>
      <c r="C50" s="42"/>
      <c r="D50" s="1">
        <v>44</v>
      </c>
      <c r="E50" s="42"/>
      <c r="F50" s="13">
        <f>D50*C48</f>
        <v>4092.44</v>
      </c>
      <c r="G50" s="54"/>
      <c r="H50" s="42"/>
      <c r="I50" s="42"/>
      <c r="J50" s="53"/>
      <c r="K50" s="54"/>
    </row>
    <row r="51" spans="1:11" x14ac:dyDescent="0.3">
      <c r="A51" s="8"/>
      <c r="B51" s="9"/>
      <c r="E51" s="8"/>
      <c r="F51" s="5"/>
      <c r="G51" s="5"/>
      <c r="J51" s="4"/>
      <c r="K51" s="20"/>
    </row>
    <row r="52" spans="1:11" x14ac:dyDescent="0.3">
      <c r="A52" s="8"/>
      <c r="B52" s="9"/>
      <c r="E52" s="8"/>
      <c r="F52" s="5"/>
      <c r="G52" s="5"/>
      <c r="J52" s="4"/>
      <c r="K52" s="20"/>
    </row>
    <row r="53" spans="1:11" x14ac:dyDescent="0.3">
      <c r="A53" s="55" t="s">
        <v>37</v>
      </c>
      <c r="B53" s="1"/>
      <c r="C53" s="43"/>
      <c r="D53" s="1"/>
      <c r="E53" s="43"/>
      <c r="F53" s="2"/>
      <c r="G53" s="43"/>
      <c r="H53" s="43"/>
      <c r="I53" s="43"/>
      <c r="J53" s="46"/>
      <c r="K53" s="49"/>
    </row>
    <row r="54" spans="1:11" x14ac:dyDescent="0.3">
      <c r="A54" s="56"/>
      <c r="B54" s="3"/>
      <c r="C54" s="44"/>
      <c r="D54" s="1"/>
      <c r="E54" s="44"/>
      <c r="F54" s="2"/>
      <c r="G54" s="44"/>
      <c r="H54" s="44"/>
      <c r="I54" s="44"/>
      <c r="J54" s="47"/>
      <c r="K54" s="50"/>
    </row>
    <row r="55" spans="1:11" x14ac:dyDescent="0.3">
      <c r="A55" s="56"/>
      <c r="B55" s="3"/>
      <c r="C55" s="44"/>
      <c r="D55" s="1"/>
      <c r="E55" s="44"/>
      <c r="F55" s="2"/>
      <c r="G55" s="44"/>
      <c r="H55" s="44"/>
      <c r="I55" s="44"/>
      <c r="J55" s="47"/>
      <c r="K55" s="50"/>
    </row>
    <row r="56" spans="1:11" x14ac:dyDescent="0.3">
      <c r="A56" s="57"/>
      <c r="B56" s="3"/>
      <c r="C56" s="45"/>
      <c r="D56" s="1"/>
      <c r="E56" s="45"/>
      <c r="F56" s="2"/>
      <c r="G56" s="45"/>
      <c r="H56" s="45"/>
      <c r="I56" s="45"/>
      <c r="J56" s="48"/>
      <c r="K56" s="51"/>
    </row>
    <row r="57" spans="1:11" x14ac:dyDescent="0.3">
      <c r="J57" s="4"/>
      <c r="K57" s="20"/>
    </row>
    <row r="58" spans="1:11" x14ac:dyDescent="0.3">
      <c r="J58" s="4"/>
      <c r="K58" s="20"/>
    </row>
    <row r="59" spans="1:11" x14ac:dyDescent="0.3">
      <c r="A59" s="55" t="s">
        <v>38</v>
      </c>
      <c r="B59" s="3"/>
      <c r="C59" s="42"/>
      <c r="D59" s="1"/>
      <c r="E59" s="42"/>
      <c r="F59" s="1"/>
      <c r="G59" s="42"/>
      <c r="H59" s="52"/>
      <c r="I59" s="42"/>
      <c r="J59" s="53"/>
      <c r="K59" s="54"/>
    </row>
    <row r="60" spans="1:11" x14ac:dyDescent="0.3">
      <c r="A60" s="56"/>
      <c r="B60" s="3"/>
      <c r="C60" s="42"/>
      <c r="D60" s="1"/>
      <c r="E60" s="42"/>
      <c r="F60" s="1"/>
      <c r="G60" s="42"/>
      <c r="H60" s="52"/>
      <c r="I60" s="42"/>
      <c r="J60" s="53"/>
      <c r="K60" s="54"/>
    </row>
    <row r="61" spans="1:11" x14ac:dyDescent="0.3">
      <c r="A61" s="56"/>
      <c r="B61" s="3"/>
      <c r="C61" s="42"/>
      <c r="D61" s="1"/>
      <c r="E61" s="42"/>
      <c r="F61" s="1"/>
      <c r="G61" s="42"/>
      <c r="H61" s="52"/>
      <c r="I61" s="42"/>
      <c r="J61" s="53"/>
      <c r="K61" s="54"/>
    </row>
    <row r="62" spans="1:11" x14ac:dyDescent="0.3">
      <c r="A62" s="56"/>
      <c r="B62" s="3"/>
      <c r="C62" s="42"/>
      <c r="D62" s="1"/>
      <c r="E62" s="42"/>
      <c r="F62" s="1"/>
      <c r="G62" s="42"/>
      <c r="H62" s="52"/>
      <c r="I62" s="42"/>
      <c r="J62" s="53"/>
      <c r="K62" s="54"/>
    </row>
    <row r="63" spans="1:11" x14ac:dyDescent="0.3">
      <c r="A63" s="57"/>
      <c r="B63" s="3"/>
      <c r="C63" s="42"/>
      <c r="D63" s="1"/>
      <c r="E63" s="42"/>
      <c r="F63" s="1"/>
      <c r="G63" s="42"/>
      <c r="H63" s="52"/>
      <c r="I63" s="42"/>
      <c r="J63" s="53"/>
      <c r="K63" s="54"/>
    </row>
    <row r="64" spans="1:11" x14ac:dyDescent="0.3">
      <c r="A64" s="8"/>
      <c r="B64" s="9"/>
      <c r="C64" s="8"/>
      <c r="E64" s="8"/>
      <c r="G64" s="8"/>
      <c r="H64" s="10"/>
      <c r="I64" s="8"/>
      <c r="J64" s="4"/>
      <c r="K64" s="21"/>
    </row>
    <row r="65" spans="1:14" x14ac:dyDescent="0.3">
      <c r="A65" s="8"/>
      <c r="B65" s="9"/>
      <c r="C65" s="8"/>
      <c r="E65" s="8"/>
      <c r="G65" s="8"/>
      <c r="H65" s="10"/>
      <c r="I65" s="8"/>
      <c r="J65" s="4"/>
      <c r="K65" s="21"/>
    </row>
    <row r="66" spans="1:14" x14ac:dyDescent="0.3">
      <c r="A66" s="55" t="s">
        <v>100</v>
      </c>
      <c r="B66" s="1"/>
      <c r="C66" s="43"/>
      <c r="D66" s="1"/>
      <c r="E66" s="43"/>
      <c r="F66" s="2"/>
      <c r="G66" s="43"/>
      <c r="H66" s="43"/>
      <c r="I66" s="43"/>
      <c r="J66" s="46"/>
      <c r="K66" s="49"/>
    </row>
    <row r="67" spans="1:14" x14ac:dyDescent="0.3">
      <c r="A67" s="56"/>
      <c r="B67" s="3"/>
      <c r="C67" s="44"/>
      <c r="D67" s="1"/>
      <c r="E67" s="44"/>
      <c r="F67" s="2"/>
      <c r="G67" s="44"/>
      <c r="H67" s="44"/>
      <c r="I67" s="44"/>
      <c r="J67" s="47"/>
      <c r="K67" s="50"/>
    </row>
    <row r="68" spans="1:14" x14ac:dyDescent="0.3">
      <c r="A68" s="56"/>
      <c r="B68" s="3"/>
      <c r="C68" s="44"/>
      <c r="D68" s="1"/>
      <c r="E68" s="44"/>
      <c r="F68" s="2"/>
      <c r="G68" s="44"/>
      <c r="H68" s="44"/>
      <c r="I68" s="44"/>
      <c r="J68" s="47"/>
      <c r="K68" s="50"/>
    </row>
    <row r="69" spans="1:14" x14ac:dyDescent="0.3">
      <c r="A69" s="57"/>
      <c r="B69" s="3"/>
      <c r="C69" s="45"/>
      <c r="D69" s="1"/>
      <c r="E69" s="45"/>
      <c r="F69" s="2"/>
      <c r="G69" s="45"/>
      <c r="H69" s="45"/>
      <c r="I69" s="45"/>
      <c r="J69" s="48"/>
      <c r="K69" s="51"/>
    </row>
    <row r="70" spans="1:14" x14ac:dyDescent="0.3">
      <c r="J70" s="4"/>
      <c r="K70" s="20"/>
    </row>
    <row r="71" spans="1:14" x14ac:dyDescent="0.3">
      <c r="J71" s="4"/>
      <c r="K71" s="20"/>
    </row>
    <row r="72" spans="1:14" x14ac:dyDescent="0.3">
      <c r="A72" s="42" t="s">
        <v>101</v>
      </c>
      <c r="B72" s="3"/>
      <c r="C72" s="42"/>
      <c r="D72" s="1"/>
      <c r="E72" s="42"/>
      <c r="F72" s="1"/>
      <c r="G72" s="42"/>
      <c r="H72" s="52"/>
      <c r="I72" s="42"/>
      <c r="J72" s="53"/>
      <c r="K72" s="54"/>
    </row>
    <row r="73" spans="1:14" x14ac:dyDescent="0.3">
      <c r="A73" s="42"/>
      <c r="B73" s="3"/>
      <c r="C73" s="42"/>
      <c r="D73" s="1"/>
      <c r="E73" s="42"/>
      <c r="F73" s="1"/>
      <c r="G73" s="42"/>
      <c r="H73" s="52"/>
      <c r="I73" s="42"/>
      <c r="J73" s="53"/>
      <c r="K73" s="54"/>
    </row>
    <row r="74" spans="1:14" x14ac:dyDescent="0.3">
      <c r="A74" s="42"/>
      <c r="B74" s="3"/>
      <c r="C74" s="42"/>
      <c r="D74" s="1"/>
      <c r="E74" s="42"/>
      <c r="F74" s="1"/>
      <c r="G74" s="42"/>
      <c r="H74" s="52"/>
      <c r="I74" s="42"/>
      <c r="J74" s="53"/>
      <c r="K74" s="54"/>
    </row>
    <row r="75" spans="1:14" x14ac:dyDescent="0.3">
      <c r="A75" s="42"/>
      <c r="B75" s="3"/>
      <c r="C75" s="42"/>
      <c r="D75" s="1"/>
      <c r="E75" s="42"/>
      <c r="F75" s="1"/>
      <c r="G75" s="42"/>
      <c r="H75" s="52"/>
      <c r="I75" s="42"/>
      <c r="J75" s="53"/>
      <c r="K75" s="54"/>
    </row>
    <row r="76" spans="1:14" x14ac:dyDescent="0.3">
      <c r="A76" s="42"/>
      <c r="B76" s="3"/>
      <c r="C76" s="42"/>
      <c r="D76" s="1"/>
      <c r="E76" s="42"/>
      <c r="F76" s="1"/>
      <c r="G76" s="42"/>
      <c r="H76" s="52"/>
      <c r="I76" s="42"/>
      <c r="J76" s="53"/>
      <c r="K76" s="54"/>
    </row>
    <row r="77" spans="1:14" ht="18" x14ac:dyDescent="0.35">
      <c r="A77" s="8"/>
      <c r="B77" s="9"/>
      <c r="C77" s="8"/>
      <c r="E77" s="8"/>
      <c r="G77" s="8"/>
      <c r="H77" s="10"/>
      <c r="I77" s="8"/>
      <c r="J77" s="4"/>
      <c r="K77" s="21"/>
      <c r="N77" s="24"/>
    </row>
    <row r="78" spans="1:14" x14ac:dyDescent="0.3">
      <c r="A78" s="8"/>
      <c r="B78" s="9"/>
      <c r="C78" s="8"/>
      <c r="E78" s="8"/>
      <c r="G78" s="8"/>
      <c r="H78" s="10"/>
      <c r="I78" s="8"/>
      <c r="J78" s="4"/>
      <c r="K78" s="21"/>
    </row>
    <row r="79" spans="1:14" ht="21" x14ac:dyDescent="0.4">
      <c r="A79" s="25" t="s">
        <v>102</v>
      </c>
      <c r="B79" s="26"/>
      <c r="C79" s="27"/>
      <c r="D79" s="28"/>
      <c r="E79" s="27">
        <f>SUM(E10:E78)</f>
        <v>1358.8600000000001</v>
      </c>
      <c r="F79" s="28">
        <f>SUM(F10:F78)</f>
        <v>126387.56539999999</v>
      </c>
      <c r="G79" s="27">
        <f>SUM(G10:G78)</f>
        <v>126387.56539999999</v>
      </c>
      <c r="H79" s="29"/>
      <c r="I79" s="27"/>
      <c r="J79" s="30">
        <f>SUM(J10:J78)</f>
        <v>14166</v>
      </c>
      <c r="K79" s="31">
        <f>J79/E79</f>
        <v>10.424915002281324</v>
      </c>
    </row>
    <row r="80" spans="1:14" x14ac:dyDescent="0.3">
      <c r="A80" s="8"/>
      <c r="B80" s="9"/>
      <c r="C80" s="8"/>
      <c r="E80" s="8"/>
      <c r="G80" s="8"/>
      <c r="H80" s="10"/>
      <c r="I80" s="8"/>
      <c r="J80" s="4"/>
      <c r="K80" s="21"/>
    </row>
    <row r="81" spans="1:17" x14ac:dyDescent="0.3">
      <c r="A81" s="8"/>
      <c r="B81" s="9"/>
      <c r="C81" s="8"/>
      <c r="E81" s="8"/>
      <c r="G81" s="8"/>
      <c r="H81" s="10"/>
      <c r="I81" s="8"/>
      <c r="J81" s="4"/>
      <c r="K81" s="21"/>
    </row>
    <row r="82" spans="1:17" x14ac:dyDescent="0.3">
      <c r="A82" s="8"/>
      <c r="B82" s="9"/>
      <c r="C82" s="8"/>
      <c r="E82" s="8"/>
      <c r="G82" s="8"/>
      <c r="H82" s="10"/>
      <c r="I82" s="8"/>
      <c r="J82" s="4"/>
      <c r="K82" s="21"/>
    </row>
    <row r="83" spans="1:17" ht="21" x14ac:dyDescent="0.4">
      <c r="A83" s="62" t="s">
        <v>118</v>
      </c>
      <c r="B83" s="62"/>
      <c r="C83" s="62"/>
      <c r="D83" s="62"/>
      <c r="E83" s="62"/>
      <c r="F83" s="62"/>
      <c r="G83" s="39"/>
      <c r="H83" s="39"/>
      <c r="I83" s="39"/>
      <c r="J83" s="39"/>
      <c r="K83" s="40"/>
      <c r="M83" s="35"/>
      <c r="N83" s="35"/>
      <c r="O83" s="35"/>
      <c r="P83" s="35"/>
      <c r="Q83" s="35"/>
    </row>
    <row r="84" spans="1:17" ht="21" x14ac:dyDescent="0.4">
      <c r="A84" s="61" t="s">
        <v>119</v>
      </c>
      <c r="B84" s="61"/>
      <c r="C84" s="61"/>
      <c r="D84" s="61"/>
      <c r="E84" s="61"/>
      <c r="F84" s="61"/>
      <c r="G84" s="39"/>
      <c r="H84" s="39"/>
      <c r="I84" s="39"/>
      <c r="J84" s="39"/>
      <c r="K84" s="40"/>
      <c r="M84" s="35"/>
      <c r="N84" s="35"/>
      <c r="O84" s="35"/>
      <c r="P84" s="35"/>
      <c r="Q84" s="35"/>
    </row>
    <row r="85" spans="1:17" ht="21" x14ac:dyDescent="0.4">
      <c r="A85" s="61" t="s">
        <v>120</v>
      </c>
      <c r="B85" s="61"/>
      <c r="C85" s="61"/>
      <c r="D85" s="61"/>
      <c r="E85" s="61"/>
      <c r="F85" s="61"/>
      <c r="G85" s="39"/>
      <c r="H85" s="39"/>
      <c r="I85" s="39"/>
      <c r="J85" s="39"/>
      <c r="K85" s="40"/>
      <c r="M85" s="35"/>
      <c r="N85" s="35"/>
      <c r="O85" s="35"/>
      <c r="P85" s="35"/>
      <c r="Q85" s="35"/>
    </row>
    <row r="86" spans="1:17" ht="21" x14ac:dyDescent="0.4">
      <c r="A86" s="62" t="s">
        <v>126</v>
      </c>
      <c r="B86" s="62"/>
      <c r="C86" s="62"/>
      <c r="D86" s="62"/>
      <c r="E86" s="62"/>
      <c r="F86" s="62"/>
      <c r="G86" s="39"/>
      <c r="H86" s="39"/>
      <c r="I86" s="39"/>
      <c r="J86" s="39"/>
      <c r="K86" s="40"/>
      <c r="M86" s="35"/>
      <c r="N86" s="35"/>
      <c r="O86" s="35"/>
      <c r="P86" s="35"/>
      <c r="Q86" s="35"/>
    </row>
    <row r="87" spans="1:17" ht="21" x14ac:dyDescent="0.4">
      <c r="A87" s="37" t="s">
        <v>121</v>
      </c>
      <c r="B87" s="37"/>
      <c r="C87" s="37"/>
      <c r="D87" s="37"/>
      <c r="E87" s="37"/>
      <c r="F87" s="37"/>
      <c r="G87" s="39"/>
      <c r="H87" s="39"/>
      <c r="I87" s="39"/>
      <c r="J87" s="39"/>
      <c r="K87" s="40"/>
      <c r="M87" s="35"/>
      <c r="N87" s="35"/>
      <c r="O87" s="35"/>
      <c r="P87" s="35"/>
      <c r="Q87" s="35"/>
    </row>
    <row r="88" spans="1:17" ht="36" x14ac:dyDescent="0.3">
      <c r="A88" s="15" t="s">
        <v>9</v>
      </c>
      <c r="B88" s="15" t="s">
        <v>2</v>
      </c>
      <c r="C88" s="15" t="s">
        <v>3</v>
      </c>
      <c r="D88" s="15" t="s">
        <v>4</v>
      </c>
      <c r="E88" s="17" t="s">
        <v>63</v>
      </c>
      <c r="F88" s="17" t="s">
        <v>60</v>
      </c>
      <c r="G88" s="17" t="s">
        <v>59</v>
      </c>
      <c r="H88" s="15" t="s">
        <v>6</v>
      </c>
      <c r="I88" s="17" t="s">
        <v>61</v>
      </c>
      <c r="J88" s="17" t="s">
        <v>62</v>
      </c>
      <c r="K88" s="15" t="s">
        <v>7</v>
      </c>
    </row>
    <row r="89" spans="1:17" x14ac:dyDescent="0.3">
      <c r="A89" s="55" t="s">
        <v>10</v>
      </c>
      <c r="B89" s="1"/>
      <c r="C89" s="55">
        <v>93.01</v>
      </c>
      <c r="D89" s="1"/>
      <c r="E89" s="55"/>
      <c r="F89" s="1"/>
      <c r="G89" s="42"/>
      <c r="H89" s="42"/>
      <c r="I89" s="42"/>
      <c r="J89" s="66"/>
      <c r="K89" s="54"/>
    </row>
    <row r="90" spans="1:17" x14ac:dyDescent="0.3">
      <c r="A90" s="56"/>
      <c r="B90" s="1"/>
      <c r="C90" s="56"/>
      <c r="D90" s="1"/>
      <c r="E90" s="56"/>
      <c r="F90" s="1"/>
      <c r="G90" s="42"/>
      <c r="H90" s="42"/>
      <c r="I90" s="42"/>
      <c r="J90" s="66"/>
      <c r="K90" s="54"/>
    </row>
    <row r="91" spans="1:17" x14ac:dyDescent="0.3">
      <c r="A91" s="57"/>
      <c r="B91" s="1"/>
      <c r="C91" s="57"/>
      <c r="D91" s="1"/>
      <c r="E91" s="57"/>
      <c r="F91" s="1"/>
      <c r="G91" s="42"/>
      <c r="H91" s="42"/>
      <c r="I91" s="42"/>
      <c r="J91" s="66"/>
      <c r="K91" s="54"/>
    </row>
    <row r="92" spans="1:17" x14ac:dyDescent="0.3">
      <c r="K92" s="20"/>
    </row>
    <row r="93" spans="1:17" x14ac:dyDescent="0.3">
      <c r="K93" s="20"/>
    </row>
    <row r="94" spans="1:17" x14ac:dyDescent="0.3">
      <c r="A94" s="42" t="s">
        <v>11</v>
      </c>
      <c r="B94" s="3" t="s">
        <v>50</v>
      </c>
      <c r="C94" s="42">
        <v>93.01</v>
      </c>
      <c r="D94" s="1">
        <v>75.010000000000005</v>
      </c>
      <c r="E94" s="55">
        <f>D94+D95+D96</f>
        <v>244.01</v>
      </c>
      <c r="F94" s="13">
        <v>6976.68</v>
      </c>
      <c r="G94" s="42">
        <f>F94+F95+F96</f>
        <v>22695.37</v>
      </c>
      <c r="H94" s="42">
        <v>76268</v>
      </c>
      <c r="I94" s="42">
        <v>77337</v>
      </c>
      <c r="J94" s="42">
        <f>I94-H94</f>
        <v>1069</v>
      </c>
      <c r="K94" s="54">
        <f>J94/E94</f>
        <v>4.3809679931150365</v>
      </c>
    </row>
    <row r="95" spans="1:17" x14ac:dyDescent="0.3">
      <c r="A95" s="42"/>
      <c r="B95" s="3" t="s">
        <v>51</v>
      </c>
      <c r="C95" s="42"/>
      <c r="D95" s="1">
        <v>83</v>
      </c>
      <c r="E95" s="56"/>
      <c r="F95" s="13">
        <v>7719.83</v>
      </c>
      <c r="G95" s="42"/>
      <c r="H95" s="42"/>
      <c r="I95" s="42"/>
      <c r="J95" s="42"/>
      <c r="K95" s="54"/>
    </row>
    <row r="96" spans="1:17" x14ac:dyDescent="0.3">
      <c r="A96" s="42"/>
      <c r="B96" s="3" t="s">
        <v>52</v>
      </c>
      <c r="C96" s="42"/>
      <c r="D96" s="1">
        <v>86</v>
      </c>
      <c r="E96" s="57"/>
      <c r="F96" s="13">
        <v>7998.86</v>
      </c>
      <c r="G96" s="42"/>
      <c r="H96" s="42"/>
      <c r="I96" s="42"/>
      <c r="J96" s="42"/>
      <c r="K96" s="54"/>
    </row>
    <row r="97" spans="1:14" x14ac:dyDescent="0.3">
      <c r="K97" s="20"/>
    </row>
    <row r="98" spans="1:14" x14ac:dyDescent="0.3">
      <c r="A98" s="42" t="s">
        <v>12</v>
      </c>
      <c r="B98" s="3" t="s">
        <v>56</v>
      </c>
      <c r="C98" s="42">
        <v>93.01</v>
      </c>
      <c r="D98" s="1">
        <v>84.46</v>
      </c>
      <c r="E98" s="42">
        <f>D98+D99</f>
        <v>168.86</v>
      </c>
      <c r="F98" s="13">
        <v>7855.62</v>
      </c>
      <c r="G98" s="42">
        <f>F98+F99</f>
        <v>15752.17</v>
      </c>
      <c r="H98" s="42">
        <v>77337</v>
      </c>
      <c r="I98" s="42">
        <v>78355</v>
      </c>
      <c r="J98" s="42">
        <f>I98-H98</f>
        <v>1018</v>
      </c>
      <c r="K98" s="54">
        <f>J98/E98</f>
        <v>6.028662797583797</v>
      </c>
      <c r="M98" s="1" t="s">
        <v>53</v>
      </c>
      <c r="N98" s="1">
        <v>200</v>
      </c>
    </row>
    <row r="99" spans="1:14" x14ac:dyDescent="0.3">
      <c r="A99" s="42"/>
      <c r="B99" s="3" t="s">
        <v>57</v>
      </c>
      <c r="C99" s="42"/>
      <c r="D99" s="1">
        <v>84.4</v>
      </c>
      <c r="E99" s="42"/>
      <c r="F99" s="13">
        <v>7896.55</v>
      </c>
      <c r="G99" s="42"/>
      <c r="H99" s="42"/>
      <c r="I99" s="42"/>
      <c r="J99" s="42"/>
      <c r="K99" s="54"/>
      <c r="M99" s="1" t="s">
        <v>54</v>
      </c>
      <c r="N99" s="1">
        <v>200</v>
      </c>
    </row>
    <row r="100" spans="1:14" x14ac:dyDescent="0.3">
      <c r="F100" s="18"/>
      <c r="K100" s="20"/>
      <c r="M100" s="1" t="s">
        <v>47</v>
      </c>
      <c r="N100" s="1">
        <v>100</v>
      </c>
    </row>
    <row r="101" spans="1:14" x14ac:dyDescent="0.3">
      <c r="A101" s="42" t="s">
        <v>24</v>
      </c>
      <c r="B101" s="3"/>
      <c r="C101" s="42">
        <v>93.01</v>
      </c>
      <c r="D101" s="55">
        <v>64.510000000000005</v>
      </c>
      <c r="E101" s="42">
        <f>D101</f>
        <v>64.510000000000005</v>
      </c>
      <c r="F101" s="55">
        <v>6000</v>
      </c>
      <c r="G101" s="42">
        <f>F101</f>
        <v>6000</v>
      </c>
      <c r="H101" s="42">
        <v>78355</v>
      </c>
      <c r="I101" s="42">
        <v>79064</v>
      </c>
      <c r="J101" s="42">
        <f>I101-H101</f>
        <v>709</v>
      </c>
      <c r="K101" s="54">
        <f>J101/E101</f>
        <v>10.990544101689659</v>
      </c>
      <c r="M101" s="1" t="s">
        <v>66</v>
      </c>
      <c r="N101" s="1">
        <v>30</v>
      </c>
    </row>
    <row r="102" spans="1:14" x14ac:dyDescent="0.3">
      <c r="A102" s="42"/>
      <c r="B102" s="19" t="s">
        <v>68</v>
      </c>
      <c r="C102" s="42"/>
      <c r="D102" s="56"/>
      <c r="E102" s="42"/>
      <c r="F102" s="56"/>
      <c r="G102" s="42"/>
      <c r="H102" s="42"/>
      <c r="I102" s="42"/>
      <c r="J102" s="42"/>
      <c r="K102" s="54"/>
      <c r="M102" s="1" t="s">
        <v>47</v>
      </c>
      <c r="N102" s="1">
        <v>100</v>
      </c>
    </row>
    <row r="103" spans="1:14" x14ac:dyDescent="0.3">
      <c r="A103" s="42"/>
      <c r="B103" s="3"/>
      <c r="C103" s="42"/>
      <c r="D103" s="57"/>
      <c r="E103" s="42"/>
      <c r="F103" s="57"/>
      <c r="G103" s="42"/>
      <c r="H103" s="42"/>
      <c r="I103" s="42"/>
      <c r="J103" s="42"/>
      <c r="K103" s="54"/>
      <c r="M103" s="1" t="s">
        <v>67</v>
      </c>
      <c r="N103" s="1">
        <v>300</v>
      </c>
    </row>
    <row r="104" spans="1:14" x14ac:dyDescent="0.3">
      <c r="K104" s="20"/>
      <c r="M104" s="1"/>
      <c r="N104" s="1"/>
    </row>
    <row r="105" spans="1:14" x14ac:dyDescent="0.3">
      <c r="A105" s="42" t="s">
        <v>14</v>
      </c>
      <c r="B105" s="71" t="s">
        <v>65</v>
      </c>
      <c r="C105" s="55">
        <v>93.01</v>
      </c>
      <c r="D105" s="55">
        <v>76</v>
      </c>
      <c r="E105" s="55">
        <f>D105</f>
        <v>76</v>
      </c>
      <c r="F105" s="7">
        <v>7068.76</v>
      </c>
      <c r="G105" s="55">
        <f>F105+F106</f>
        <v>13613.869999999999</v>
      </c>
      <c r="H105" s="55">
        <v>79551</v>
      </c>
      <c r="I105" s="55">
        <v>79991</v>
      </c>
      <c r="J105" s="55">
        <f>I105-H105</f>
        <v>440</v>
      </c>
      <c r="K105" s="63">
        <f>J105/E105</f>
        <v>5.7894736842105265</v>
      </c>
      <c r="M105" s="1"/>
      <c r="N105" s="1"/>
    </row>
    <row r="106" spans="1:14" x14ac:dyDescent="0.3">
      <c r="A106" s="42"/>
      <c r="B106" s="72"/>
      <c r="C106" s="57"/>
      <c r="D106" s="57"/>
      <c r="E106" s="57"/>
      <c r="F106" s="7">
        <v>6545.11</v>
      </c>
      <c r="G106" s="57"/>
      <c r="H106" s="57"/>
      <c r="I106" s="57"/>
      <c r="J106" s="57"/>
      <c r="K106" s="65"/>
      <c r="M106" s="1" t="s">
        <v>55</v>
      </c>
      <c r="N106" s="1">
        <v>200</v>
      </c>
    </row>
    <row r="107" spans="1:14" ht="28.8" x14ac:dyDescent="0.3">
      <c r="A107" s="8"/>
      <c r="B107" s="9"/>
      <c r="C107" s="8"/>
      <c r="E107" s="8"/>
      <c r="G107" s="8"/>
      <c r="H107" s="10"/>
      <c r="I107" s="8"/>
      <c r="J107" s="4"/>
      <c r="K107" s="21"/>
      <c r="M107" s="22" t="s">
        <v>58</v>
      </c>
      <c r="N107" s="1">
        <v>260</v>
      </c>
    </row>
    <row r="108" spans="1:14" x14ac:dyDescent="0.3">
      <c r="A108" s="42" t="s">
        <v>35</v>
      </c>
      <c r="B108" s="71" t="s">
        <v>64</v>
      </c>
      <c r="C108" s="55">
        <v>93.01</v>
      </c>
      <c r="D108" s="55">
        <v>69.260000000000005</v>
      </c>
      <c r="E108" s="55">
        <f>D108</f>
        <v>69.260000000000005</v>
      </c>
      <c r="F108" s="42">
        <v>6441.87</v>
      </c>
      <c r="G108" s="55">
        <f>F108</f>
        <v>6441.87</v>
      </c>
      <c r="H108" s="55">
        <v>79991</v>
      </c>
      <c r="I108" s="55">
        <v>80753</v>
      </c>
      <c r="J108" s="55">
        <f>I108-H108</f>
        <v>762</v>
      </c>
      <c r="K108" s="63">
        <f>J108/E108</f>
        <v>11.002021368755413</v>
      </c>
      <c r="M108" s="1"/>
      <c r="N108" s="1">
        <v>19600</v>
      </c>
    </row>
    <row r="109" spans="1:14" x14ac:dyDescent="0.3">
      <c r="A109" s="42"/>
      <c r="B109" s="74"/>
      <c r="C109" s="56"/>
      <c r="D109" s="56"/>
      <c r="E109" s="56"/>
      <c r="F109" s="42"/>
      <c r="G109" s="56"/>
      <c r="H109" s="56"/>
      <c r="I109" s="56"/>
      <c r="J109" s="56"/>
      <c r="K109" s="64"/>
      <c r="M109" s="1"/>
      <c r="N109" s="1">
        <v>100</v>
      </c>
    </row>
    <row r="110" spans="1:14" x14ac:dyDescent="0.3">
      <c r="A110" s="42"/>
      <c r="B110" s="72"/>
      <c r="C110" s="57"/>
      <c r="D110" s="57"/>
      <c r="E110" s="57"/>
      <c r="F110" s="42"/>
      <c r="G110" s="57"/>
      <c r="H110" s="57"/>
      <c r="I110" s="57"/>
      <c r="J110" s="57"/>
      <c r="K110" s="65"/>
    </row>
    <row r="111" spans="1:14" x14ac:dyDescent="0.3">
      <c r="F111" s="5"/>
      <c r="G111" s="5"/>
      <c r="J111" s="4"/>
      <c r="K111" s="20"/>
      <c r="N111" s="5"/>
    </row>
    <row r="112" spans="1:14" x14ac:dyDescent="0.3">
      <c r="A112" s="42" t="s">
        <v>36</v>
      </c>
      <c r="B112" s="3" t="s">
        <v>69</v>
      </c>
      <c r="C112" s="55">
        <v>93.01</v>
      </c>
      <c r="D112" s="55">
        <v>67.77</v>
      </c>
      <c r="E112" s="42">
        <f>D112</f>
        <v>67.77</v>
      </c>
      <c r="F112" s="55">
        <v>6303.29</v>
      </c>
      <c r="G112" s="42">
        <f>F112</f>
        <v>6303.29</v>
      </c>
      <c r="H112" s="42">
        <v>80753</v>
      </c>
      <c r="I112" s="42">
        <v>81165</v>
      </c>
      <c r="J112" s="53">
        <f>I112-H112</f>
        <v>412</v>
      </c>
      <c r="K112" s="54">
        <f>J112/E112</f>
        <v>6.0793861590674343</v>
      </c>
    </row>
    <row r="113" spans="1:11" x14ac:dyDescent="0.3">
      <c r="A113" s="42"/>
      <c r="B113" s="3"/>
      <c r="C113" s="56"/>
      <c r="D113" s="56"/>
      <c r="E113" s="42"/>
      <c r="F113" s="56"/>
      <c r="G113" s="42"/>
      <c r="H113" s="42"/>
      <c r="I113" s="42"/>
      <c r="J113" s="53"/>
      <c r="K113" s="54"/>
    </row>
    <row r="114" spans="1:11" x14ac:dyDescent="0.3">
      <c r="A114" s="42"/>
      <c r="B114" s="3"/>
      <c r="C114" s="56"/>
      <c r="D114" s="56"/>
      <c r="E114" s="42"/>
      <c r="F114" s="56"/>
      <c r="G114" s="42"/>
      <c r="H114" s="42"/>
      <c r="I114" s="42"/>
      <c r="J114" s="53"/>
      <c r="K114" s="54"/>
    </row>
    <row r="115" spans="1:11" x14ac:dyDescent="0.3">
      <c r="A115" s="42"/>
      <c r="B115" s="3"/>
      <c r="C115" s="57"/>
      <c r="D115" s="57"/>
      <c r="E115" s="42"/>
      <c r="F115" s="57"/>
      <c r="G115" s="42"/>
      <c r="H115" s="42"/>
      <c r="I115" s="42"/>
      <c r="J115" s="53"/>
      <c r="K115" s="54"/>
    </row>
    <row r="116" spans="1:11" x14ac:dyDescent="0.3">
      <c r="A116" s="8"/>
      <c r="B116" s="9"/>
      <c r="C116" s="8"/>
      <c r="D116" s="8"/>
      <c r="E116" s="8"/>
      <c r="F116" s="8"/>
      <c r="G116" s="8"/>
      <c r="H116" s="8"/>
      <c r="I116" s="8"/>
      <c r="J116" s="4"/>
      <c r="K116" s="21"/>
    </row>
    <row r="117" spans="1:11" ht="15.6" customHeight="1" x14ac:dyDescent="0.3">
      <c r="A117" s="8"/>
      <c r="B117" s="9"/>
      <c r="E117" s="8"/>
      <c r="F117" s="5"/>
      <c r="G117" s="5"/>
      <c r="J117" s="4"/>
      <c r="K117" s="20"/>
    </row>
    <row r="118" spans="1:11" x14ac:dyDescent="0.3">
      <c r="A118" s="55" t="s">
        <v>37</v>
      </c>
      <c r="B118" s="1"/>
      <c r="C118" s="43"/>
      <c r="D118" s="1"/>
      <c r="E118" s="43"/>
      <c r="F118" s="2"/>
      <c r="G118" s="43"/>
      <c r="H118" s="43"/>
      <c r="I118" s="43"/>
      <c r="J118" s="46"/>
      <c r="K118" s="49"/>
    </row>
    <row r="119" spans="1:11" x14ac:dyDescent="0.3">
      <c r="A119" s="56"/>
      <c r="B119" s="3"/>
      <c r="C119" s="44"/>
      <c r="D119" s="1"/>
      <c r="E119" s="44"/>
      <c r="F119" s="2"/>
      <c r="G119" s="44"/>
      <c r="H119" s="44"/>
      <c r="I119" s="44"/>
      <c r="J119" s="47"/>
      <c r="K119" s="50"/>
    </row>
    <row r="120" spans="1:11" x14ac:dyDescent="0.3">
      <c r="A120" s="56"/>
      <c r="B120" s="3"/>
      <c r="C120" s="44"/>
      <c r="D120" s="1"/>
      <c r="E120" s="44"/>
      <c r="F120" s="2"/>
      <c r="G120" s="44"/>
      <c r="H120" s="44"/>
      <c r="I120" s="44"/>
      <c r="J120" s="47"/>
      <c r="K120" s="50"/>
    </row>
    <row r="121" spans="1:11" x14ac:dyDescent="0.3">
      <c r="A121" s="57"/>
      <c r="B121" s="3"/>
      <c r="C121" s="45"/>
      <c r="D121" s="1"/>
      <c r="E121" s="45"/>
      <c r="F121" s="2"/>
      <c r="G121" s="45"/>
      <c r="H121" s="45"/>
      <c r="I121" s="45"/>
      <c r="J121" s="48"/>
      <c r="K121" s="51"/>
    </row>
    <row r="122" spans="1:11" x14ac:dyDescent="0.3">
      <c r="J122" s="4"/>
      <c r="K122" s="20"/>
    </row>
    <row r="123" spans="1:11" x14ac:dyDescent="0.3">
      <c r="A123" s="42" t="s">
        <v>38</v>
      </c>
      <c r="B123" s="3"/>
      <c r="C123" s="42"/>
      <c r="D123" s="1"/>
      <c r="E123" s="42"/>
      <c r="F123" s="1"/>
      <c r="G123" s="42"/>
      <c r="H123" s="52"/>
      <c r="I123" s="42"/>
      <c r="J123" s="53"/>
      <c r="K123" s="54"/>
    </row>
    <row r="124" spans="1:11" x14ac:dyDescent="0.3">
      <c r="A124" s="42"/>
      <c r="B124" s="3"/>
      <c r="C124" s="42"/>
      <c r="D124" s="1"/>
      <c r="E124" s="42"/>
      <c r="F124" s="1"/>
      <c r="G124" s="42"/>
      <c r="H124" s="52"/>
      <c r="I124" s="42"/>
      <c r="J124" s="53"/>
      <c r="K124" s="54"/>
    </row>
    <row r="125" spans="1:11" x14ac:dyDescent="0.3">
      <c r="A125" s="42"/>
      <c r="B125" s="3"/>
      <c r="C125" s="42"/>
      <c r="D125" s="1"/>
      <c r="E125" s="42"/>
      <c r="F125" s="1"/>
      <c r="G125" s="42"/>
      <c r="H125" s="52"/>
      <c r="I125" s="42"/>
      <c r="J125" s="53"/>
      <c r="K125" s="54"/>
    </row>
    <row r="126" spans="1:11" x14ac:dyDescent="0.3">
      <c r="A126" s="42"/>
      <c r="B126" s="3"/>
      <c r="C126" s="42"/>
      <c r="D126" s="1"/>
      <c r="E126" s="42"/>
      <c r="F126" s="1"/>
      <c r="G126" s="42"/>
      <c r="H126" s="52"/>
      <c r="I126" s="42"/>
      <c r="J126" s="53"/>
      <c r="K126" s="54"/>
    </row>
    <row r="127" spans="1:11" x14ac:dyDescent="0.3">
      <c r="A127" s="42"/>
      <c r="B127" s="3"/>
      <c r="C127" s="42"/>
      <c r="D127" s="1"/>
      <c r="E127" s="42"/>
      <c r="F127" s="1"/>
      <c r="G127" s="42"/>
      <c r="H127" s="52"/>
      <c r="I127" s="42"/>
      <c r="J127" s="53"/>
      <c r="K127" s="54"/>
    </row>
    <row r="129" spans="1:11" x14ac:dyDescent="0.3">
      <c r="A129" s="55" t="s">
        <v>100</v>
      </c>
      <c r="B129" s="1"/>
      <c r="C129" s="43"/>
      <c r="D129" s="1"/>
      <c r="E129" s="43"/>
      <c r="F129" s="2"/>
      <c r="G129" s="43"/>
      <c r="H129" s="43"/>
      <c r="I129" s="43"/>
      <c r="J129" s="46"/>
      <c r="K129" s="49"/>
    </row>
    <row r="130" spans="1:11" x14ac:dyDescent="0.3">
      <c r="A130" s="56"/>
      <c r="B130" s="3"/>
      <c r="C130" s="44"/>
      <c r="D130" s="1"/>
      <c r="E130" s="44"/>
      <c r="F130" s="2"/>
      <c r="G130" s="44"/>
      <c r="H130" s="44"/>
      <c r="I130" s="44"/>
      <c r="J130" s="47"/>
      <c r="K130" s="50"/>
    </row>
    <row r="131" spans="1:11" x14ac:dyDescent="0.3">
      <c r="A131" s="56"/>
      <c r="B131" s="3"/>
      <c r="C131" s="44"/>
      <c r="D131" s="1"/>
      <c r="E131" s="44"/>
      <c r="F131" s="2"/>
      <c r="G131" s="44"/>
      <c r="H131" s="44"/>
      <c r="I131" s="44"/>
      <c r="J131" s="47"/>
      <c r="K131" s="50"/>
    </row>
    <row r="132" spans="1:11" x14ac:dyDescent="0.3">
      <c r="A132" s="57"/>
      <c r="B132" s="3"/>
      <c r="C132" s="45"/>
      <c r="D132" s="1"/>
      <c r="E132" s="45"/>
      <c r="F132" s="2"/>
      <c r="G132" s="45"/>
      <c r="H132" s="45"/>
      <c r="I132" s="45"/>
      <c r="J132" s="48"/>
      <c r="K132" s="51"/>
    </row>
    <row r="133" spans="1:11" x14ac:dyDescent="0.3">
      <c r="J133" s="4"/>
      <c r="K133" s="20"/>
    </row>
    <row r="134" spans="1:11" x14ac:dyDescent="0.3">
      <c r="J134" s="4"/>
      <c r="K134" s="20"/>
    </row>
    <row r="135" spans="1:11" x14ac:dyDescent="0.3">
      <c r="A135" s="42" t="s">
        <v>101</v>
      </c>
      <c r="B135" s="3"/>
      <c r="C135" s="42"/>
      <c r="D135" s="1"/>
      <c r="E135" s="42"/>
      <c r="F135" s="1"/>
      <c r="G135" s="42"/>
      <c r="H135" s="52"/>
      <c r="I135" s="42"/>
      <c r="J135" s="53"/>
      <c r="K135" s="54"/>
    </row>
    <row r="136" spans="1:11" x14ac:dyDescent="0.3">
      <c r="A136" s="42"/>
      <c r="B136" s="3"/>
      <c r="C136" s="42"/>
      <c r="D136" s="1"/>
      <c r="E136" s="42"/>
      <c r="F136" s="1"/>
      <c r="G136" s="42"/>
      <c r="H136" s="52"/>
      <c r="I136" s="42"/>
      <c r="J136" s="53"/>
      <c r="K136" s="54"/>
    </row>
    <row r="137" spans="1:11" x14ac:dyDescent="0.3">
      <c r="A137" s="42"/>
      <c r="B137" s="3"/>
      <c r="C137" s="42"/>
      <c r="D137" s="1"/>
      <c r="E137" s="42"/>
      <c r="F137" s="1"/>
      <c r="G137" s="42"/>
      <c r="H137" s="52"/>
      <c r="I137" s="42"/>
      <c r="J137" s="53"/>
      <c r="K137" s="54"/>
    </row>
    <row r="138" spans="1:11" x14ac:dyDescent="0.3">
      <c r="A138" s="42"/>
      <c r="B138" s="3"/>
      <c r="C138" s="42"/>
      <c r="D138" s="1"/>
      <c r="E138" s="42"/>
      <c r="F138" s="1"/>
      <c r="G138" s="42"/>
      <c r="H138" s="52"/>
      <c r="I138" s="42"/>
      <c r="J138" s="53"/>
      <c r="K138" s="54"/>
    </row>
    <row r="139" spans="1:11" x14ac:dyDescent="0.3">
      <c r="A139" s="42"/>
      <c r="B139" s="3"/>
      <c r="C139" s="42"/>
      <c r="D139" s="1"/>
      <c r="E139" s="42"/>
      <c r="F139" s="1"/>
      <c r="G139" s="42"/>
      <c r="H139" s="52"/>
      <c r="I139" s="42"/>
      <c r="J139" s="53"/>
      <c r="K139" s="54"/>
    </row>
    <row r="142" spans="1:11" ht="21" x14ac:dyDescent="0.4">
      <c r="A142" s="25" t="s">
        <v>102</v>
      </c>
      <c r="B142" s="26"/>
      <c r="C142" s="27"/>
      <c r="D142" s="28"/>
      <c r="E142" s="27">
        <f>SUM(E89:E141)</f>
        <v>690.41</v>
      </c>
      <c r="F142" s="28">
        <f>SUM(F94:F141)</f>
        <v>70806.570000000007</v>
      </c>
      <c r="G142" s="27">
        <f>SUM(G94:G141)</f>
        <v>70806.570000000007</v>
      </c>
      <c r="H142" s="29"/>
      <c r="I142" s="27"/>
      <c r="J142" s="30">
        <f>SUM(J94:J141)</f>
        <v>4410</v>
      </c>
      <c r="K142" s="31">
        <f>J142/E142</f>
        <v>6.3875088715401001</v>
      </c>
    </row>
    <row r="146" spans="1:11" ht="18" x14ac:dyDescent="0.3">
      <c r="A146" s="62" t="s">
        <v>125</v>
      </c>
      <c r="B146" s="62"/>
      <c r="C146" s="62"/>
      <c r="D146" s="62"/>
      <c r="E146" s="62"/>
      <c r="F146" s="62"/>
    </row>
    <row r="147" spans="1:11" ht="18" x14ac:dyDescent="0.3">
      <c r="A147" s="61" t="s">
        <v>122</v>
      </c>
      <c r="B147" s="61"/>
      <c r="C147" s="61"/>
      <c r="D147" s="61"/>
      <c r="E147" s="61"/>
      <c r="F147" s="61"/>
    </row>
    <row r="148" spans="1:11" ht="18" x14ac:dyDescent="0.3">
      <c r="A148" s="61" t="s">
        <v>123</v>
      </c>
      <c r="B148" s="61"/>
      <c r="C148" s="61"/>
      <c r="D148" s="61"/>
      <c r="E148" s="61"/>
      <c r="F148" s="61"/>
    </row>
    <row r="149" spans="1:11" ht="18" x14ac:dyDescent="0.3">
      <c r="A149" s="62" t="s">
        <v>124</v>
      </c>
      <c r="B149" s="62"/>
      <c r="C149" s="62"/>
      <c r="D149" s="62"/>
      <c r="E149" s="62"/>
      <c r="F149" s="62"/>
    </row>
    <row r="150" spans="1:11" ht="18" x14ac:dyDescent="0.3">
      <c r="A150" s="37" t="s">
        <v>112</v>
      </c>
      <c r="B150" s="37"/>
      <c r="C150" s="37"/>
      <c r="D150" s="37"/>
      <c r="E150" s="37"/>
      <c r="F150" s="37"/>
    </row>
    <row r="151" spans="1:11" ht="36" x14ac:dyDescent="0.3">
      <c r="A151" s="15" t="s">
        <v>9</v>
      </c>
      <c r="B151" s="15" t="s">
        <v>2</v>
      </c>
      <c r="C151" s="15" t="s">
        <v>3</v>
      </c>
      <c r="D151" s="15" t="s">
        <v>4</v>
      </c>
      <c r="E151" s="17" t="s">
        <v>63</v>
      </c>
      <c r="F151" s="17" t="s">
        <v>60</v>
      </c>
      <c r="G151" s="17" t="s">
        <v>59</v>
      </c>
      <c r="H151" s="15" t="s">
        <v>6</v>
      </c>
      <c r="I151" s="17" t="s">
        <v>61</v>
      </c>
      <c r="J151" s="17" t="s">
        <v>62</v>
      </c>
      <c r="K151" s="15" t="s">
        <v>7</v>
      </c>
    </row>
    <row r="152" spans="1:11" x14ac:dyDescent="0.3">
      <c r="A152" s="42" t="s">
        <v>10</v>
      </c>
      <c r="B152" s="1" t="s">
        <v>70</v>
      </c>
      <c r="C152" s="42">
        <v>93.01</v>
      </c>
      <c r="D152" s="1">
        <v>69</v>
      </c>
      <c r="E152" s="42">
        <f>D152+D153</f>
        <v>142.44999999999999</v>
      </c>
      <c r="F152" s="13">
        <v>6421.41</v>
      </c>
      <c r="G152" s="42">
        <f>F152+F153</f>
        <v>13252.99</v>
      </c>
      <c r="H152" s="42">
        <v>77577</v>
      </c>
      <c r="I152" s="42">
        <v>78255</v>
      </c>
      <c r="J152" s="66">
        <f>I152-H152</f>
        <v>678</v>
      </c>
      <c r="K152" s="54">
        <f>J152/E152</f>
        <v>4.7595647595647597</v>
      </c>
    </row>
    <row r="153" spans="1:11" x14ac:dyDescent="0.3">
      <c r="A153" s="42"/>
      <c r="B153" s="1" t="s">
        <v>71</v>
      </c>
      <c r="C153" s="42"/>
      <c r="D153" s="1">
        <v>73.45</v>
      </c>
      <c r="E153" s="42"/>
      <c r="F153" s="13">
        <v>6831.58</v>
      </c>
      <c r="G153" s="42"/>
      <c r="H153" s="42"/>
      <c r="I153" s="42"/>
      <c r="J153" s="66"/>
      <c r="K153" s="54"/>
    </row>
    <row r="154" spans="1:11" x14ac:dyDescent="0.3">
      <c r="A154" s="42"/>
      <c r="B154" s="1"/>
      <c r="C154" s="42"/>
      <c r="D154" s="1"/>
      <c r="E154" s="42"/>
      <c r="F154" s="13"/>
      <c r="G154" s="42"/>
      <c r="H154" s="42"/>
      <c r="I154" s="42"/>
      <c r="J154" s="66"/>
      <c r="K154" s="54"/>
    </row>
    <row r="155" spans="1:11" x14ac:dyDescent="0.3">
      <c r="K155" s="20"/>
    </row>
    <row r="156" spans="1:11" x14ac:dyDescent="0.3">
      <c r="A156" s="42" t="s">
        <v>11</v>
      </c>
      <c r="B156" s="3" t="s">
        <v>72</v>
      </c>
      <c r="C156" s="42">
        <v>93.01</v>
      </c>
      <c r="D156" s="1">
        <v>77</v>
      </c>
      <c r="E156" s="42">
        <f>D156+D157+D158</f>
        <v>244</v>
      </c>
      <c r="F156" s="13">
        <v>7161.77</v>
      </c>
      <c r="G156" s="42">
        <f>F156+F157+F158</f>
        <v>22694.440000000002</v>
      </c>
      <c r="H156" s="42">
        <v>78255</v>
      </c>
      <c r="I156" s="42">
        <v>79958</v>
      </c>
      <c r="J156" s="42">
        <f>I156-H156</f>
        <v>1703</v>
      </c>
      <c r="K156" s="63">
        <f>J156/E156</f>
        <v>6.9795081967213113</v>
      </c>
    </row>
    <row r="157" spans="1:11" x14ac:dyDescent="0.3">
      <c r="A157" s="42"/>
      <c r="B157" s="3" t="s">
        <v>52</v>
      </c>
      <c r="C157" s="42"/>
      <c r="D157" s="1">
        <v>82</v>
      </c>
      <c r="E157" s="42"/>
      <c r="F157" s="13">
        <v>7626.82</v>
      </c>
      <c r="G157" s="42"/>
      <c r="H157" s="42"/>
      <c r="I157" s="42"/>
      <c r="J157" s="42"/>
      <c r="K157" s="64"/>
    </row>
    <row r="158" spans="1:11" x14ac:dyDescent="0.3">
      <c r="A158" s="42"/>
      <c r="B158" s="3"/>
      <c r="C158" s="42"/>
      <c r="D158" s="1">
        <v>85</v>
      </c>
      <c r="E158" s="42"/>
      <c r="F158" s="13">
        <v>7905.85</v>
      </c>
      <c r="G158" s="42"/>
      <c r="H158" s="42"/>
      <c r="I158" s="42"/>
      <c r="J158" s="42"/>
      <c r="K158" s="64"/>
    </row>
    <row r="159" spans="1:11" x14ac:dyDescent="0.3">
      <c r="A159" s="42"/>
      <c r="B159" s="3"/>
      <c r="C159" s="42"/>
      <c r="D159" s="1"/>
      <c r="E159" s="42"/>
      <c r="F159" s="13"/>
      <c r="G159" s="42"/>
      <c r="H159" s="42"/>
      <c r="I159" s="42"/>
      <c r="J159" s="42"/>
      <c r="K159" s="64"/>
    </row>
    <row r="160" spans="1:11" x14ac:dyDescent="0.3">
      <c r="F160" s="11"/>
      <c r="K160" s="20"/>
    </row>
    <row r="161" spans="1:16" x14ac:dyDescent="0.3">
      <c r="A161" s="42" t="s">
        <v>12</v>
      </c>
      <c r="B161" s="3">
        <v>45139</v>
      </c>
      <c r="C161" s="42">
        <v>93.01</v>
      </c>
      <c r="D161" s="1">
        <v>85.6</v>
      </c>
      <c r="E161" s="42">
        <f>D161+D162+D163</f>
        <v>265.60000000000002</v>
      </c>
      <c r="F161" s="13">
        <v>7930.3</v>
      </c>
      <c r="G161" s="42">
        <f>F161+F162+F163</f>
        <v>24672.1</v>
      </c>
      <c r="H161" s="42">
        <v>79958</v>
      </c>
      <c r="I161" s="42">
        <v>81770</v>
      </c>
      <c r="J161" s="42">
        <f>I161-H161</f>
        <v>1812</v>
      </c>
      <c r="K161" s="54">
        <f>J161/E161</f>
        <v>6.8222891566265051</v>
      </c>
    </row>
    <row r="162" spans="1:16" x14ac:dyDescent="0.3">
      <c r="A162" s="42"/>
      <c r="B162" s="3">
        <v>45169</v>
      </c>
      <c r="C162" s="42"/>
      <c r="D162" s="1">
        <v>95</v>
      </c>
      <c r="E162" s="42"/>
      <c r="F162" s="13">
        <v>8835.9500000000007</v>
      </c>
      <c r="G162" s="42"/>
      <c r="H162" s="42"/>
      <c r="I162" s="42"/>
      <c r="J162" s="42"/>
      <c r="K162" s="54"/>
    </row>
    <row r="163" spans="1:16" x14ac:dyDescent="0.3">
      <c r="A163" s="42"/>
      <c r="B163" s="3"/>
      <c r="C163" s="42"/>
      <c r="D163" s="1">
        <v>85</v>
      </c>
      <c r="E163" s="42"/>
      <c r="F163" s="13">
        <v>7905.85</v>
      </c>
      <c r="G163" s="42"/>
      <c r="H163" s="42"/>
      <c r="I163" s="42"/>
      <c r="J163" s="42"/>
      <c r="K163" s="54"/>
    </row>
    <row r="164" spans="1:16" x14ac:dyDescent="0.3">
      <c r="F164" s="11"/>
      <c r="K164" s="20"/>
    </row>
    <row r="165" spans="1:16" x14ac:dyDescent="0.3">
      <c r="F165" s="11"/>
      <c r="K165" s="20"/>
    </row>
    <row r="166" spans="1:16" x14ac:dyDescent="0.3">
      <c r="A166" s="42" t="s">
        <v>24</v>
      </c>
      <c r="B166" s="3" t="s">
        <v>81</v>
      </c>
      <c r="C166" s="42">
        <v>93.01</v>
      </c>
      <c r="D166" s="1">
        <v>90</v>
      </c>
      <c r="E166" s="42">
        <f>D166+D167+D168</f>
        <v>272</v>
      </c>
      <c r="F166" s="13">
        <v>8370.9</v>
      </c>
      <c r="G166" s="42">
        <f>F166+F167+F168</f>
        <v>25298.719999999998</v>
      </c>
      <c r="H166" s="42">
        <v>81770</v>
      </c>
      <c r="I166" s="42">
        <v>83052</v>
      </c>
      <c r="J166" s="42">
        <f>I166-H166</f>
        <v>1282</v>
      </c>
      <c r="K166" s="54">
        <f>J166/E166</f>
        <v>4.7132352941176467</v>
      </c>
    </row>
    <row r="167" spans="1:16" x14ac:dyDescent="0.3">
      <c r="A167" s="42"/>
      <c r="B167" s="3" t="s">
        <v>82</v>
      </c>
      <c r="C167" s="42"/>
      <c r="D167" s="1">
        <v>91</v>
      </c>
      <c r="E167" s="42"/>
      <c r="F167" s="13">
        <v>8463.91</v>
      </c>
      <c r="G167" s="42"/>
      <c r="H167" s="42"/>
      <c r="I167" s="42"/>
      <c r="J167" s="42"/>
      <c r="K167" s="54"/>
      <c r="M167" s="1" t="s">
        <v>98</v>
      </c>
      <c r="N167" s="1">
        <v>1850</v>
      </c>
    </row>
    <row r="168" spans="1:16" x14ac:dyDescent="0.3">
      <c r="A168" s="42"/>
      <c r="B168" s="3" t="s">
        <v>28</v>
      </c>
      <c r="C168" s="42"/>
      <c r="D168" s="1">
        <v>91</v>
      </c>
      <c r="E168" s="42"/>
      <c r="F168" s="13">
        <v>8463.91</v>
      </c>
      <c r="G168" s="42"/>
      <c r="H168" s="42"/>
      <c r="I168" s="42"/>
      <c r="J168" s="42"/>
      <c r="K168" s="54"/>
      <c r="M168" s="1" t="s">
        <v>93</v>
      </c>
      <c r="N168" s="1">
        <v>250</v>
      </c>
      <c r="P168" s="23"/>
    </row>
    <row r="169" spans="1:16" x14ac:dyDescent="0.3">
      <c r="A169" s="42"/>
      <c r="B169" s="3"/>
      <c r="C169" s="42"/>
      <c r="D169" s="1"/>
      <c r="E169" s="42"/>
      <c r="F169" s="13"/>
      <c r="G169" s="42"/>
      <c r="H169" s="42"/>
      <c r="I169" s="42"/>
      <c r="J169" s="42"/>
      <c r="K169" s="54"/>
      <c r="M169" s="1" t="s">
        <v>40</v>
      </c>
      <c r="N169" s="1">
        <v>150</v>
      </c>
    </row>
    <row r="170" spans="1:16" x14ac:dyDescent="0.3">
      <c r="F170" s="11"/>
      <c r="K170" s="20"/>
      <c r="M170" s="1" t="s">
        <v>99</v>
      </c>
      <c r="N170" s="1">
        <v>3400</v>
      </c>
    </row>
    <row r="171" spans="1:16" x14ac:dyDescent="0.3">
      <c r="F171" s="11"/>
      <c r="K171" s="20"/>
      <c r="M171" s="1" t="s">
        <v>88</v>
      </c>
      <c r="N171" s="1">
        <v>420</v>
      </c>
    </row>
    <row r="172" spans="1:16" x14ac:dyDescent="0.3">
      <c r="A172" s="42" t="s">
        <v>14</v>
      </c>
      <c r="B172" s="3" t="s">
        <v>83</v>
      </c>
      <c r="C172" s="42">
        <v>93.01</v>
      </c>
      <c r="D172" s="1">
        <v>89</v>
      </c>
      <c r="E172" s="42">
        <f>D172+D173+D174</f>
        <v>268.89</v>
      </c>
      <c r="F172" s="13">
        <v>8277.89</v>
      </c>
      <c r="G172" s="42">
        <f>F172+F173+F174</f>
        <v>25006.46</v>
      </c>
      <c r="H172" s="42">
        <v>83052</v>
      </c>
      <c r="I172" s="42">
        <v>84865</v>
      </c>
      <c r="J172" s="42">
        <f>I172-H172</f>
        <v>1813</v>
      </c>
      <c r="K172" s="54">
        <f>J172/E172</f>
        <v>6.742534121759828</v>
      </c>
      <c r="M172" s="1" t="s">
        <v>89</v>
      </c>
      <c r="N172" s="1">
        <v>5300</v>
      </c>
    </row>
    <row r="173" spans="1:16" x14ac:dyDescent="0.3">
      <c r="A173" s="42"/>
      <c r="B173" s="3" t="s">
        <v>84</v>
      </c>
      <c r="C173" s="42"/>
      <c r="D173" s="1">
        <v>90.08</v>
      </c>
      <c r="E173" s="42"/>
      <c r="F173" s="13">
        <v>8375.34</v>
      </c>
      <c r="G173" s="42"/>
      <c r="H173" s="42"/>
      <c r="I173" s="42"/>
      <c r="J173" s="42"/>
      <c r="K173" s="54"/>
      <c r="M173" s="1" t="s">
        <v>90</v>
      </c>
      <c r="N173" s="1">
        <v>19860</v>
      </c>
    </row>
    <row r="174" spans="1:16" x14ac:dyDescent="0.3">
      <c r="A174" s="42"/>
      <c r="B174" s="3" t="s">
        <v>85</v>
      </c>
      <c r="C174" s="42"/>
      <c r="D174" s="1">
        <v>89.81</v>
      </c>
      <c r="E174" s="42"/>
      <c r="F174" s="13">
        <v>8353.23</v>
      </c>
      <c r="G174" s="42"/>
      <c r="H174" s="42"/>
      <c r="I174" s="42"/>
      <c r="J174" s="42"/>
      <c r="K174" s="54"/>
      <c r="M174" s="1" t="s">
        <v>91</v>
      </c>
      <c r="N174" s="1">
        <v>440</v>
      </c>
    </row>
    <row r="175" spans="1:16" x14ac:dyDescent="0.3">
      <c r="A175" s="42"/>
      <c r="B175" s="3"/>
      <c r="C175" s="42"/>
      <c r="D175" s="1"/>
      <c r="E175" s="42"/>
      <c r="F175" s="13"/>
      <c r="G175" s="42"/>
      <c r="H175" s="42"/>
      <c r="I175" s="42"/>
      <c r="J175" s="42"/>
      <c r="K175" s="54"/>
      <c r="M175" s="1" t="s">
        <v>92</v>
      </c>
      <c r="N175" s="1">
        <v>100</v>
      </c>
    </row>
    <row r="176" spans="1:16" x14ac:dyDescent="0.3">
      <c r="A176" s="8"/>
      <c r="B176" s="9"/>
      <c r="C176" s="8"/>
      <c r="E176" s="8"/>
      <c r="F176" s="11"/>
      <c r="G176" s="8"/>
      <c r="H176" s="10"/>
      <c r="I176" s="8"/>
      <c r="J176" s="4"/>
      <c r="K176" s="21"/>
      <c r="M176" s="1" t="s">
        <v>40</v>
      </c>
      <c r="N176" s="1">
        <v>120</v>
      </c>
    </row>
    <row r="177" spans="1:14" x14ac:dyDescent="0.3">
      <c r="A177" s="8"/>
      <c r="B177" s="9"/>
      <c r="C177" s="8"/>
      <c r="E177" s="8"/>
      <c r="F177" s="11"/>
      <c r="G177" s="8"/>
      <c r="H177" s="10"/>
      <c r="I177" s="8"/>
      <c r="J177" s="4"/>
      <c r="K177" s="21"/>
      <c r="M177" s="1" t="s">
        <v>93</v>
      </c>
      <c r="N177" s="1">
        <v>300</v>
      </c>
    </row>
    <row r="178" spans="1:14" x14ac:dyDescent="0.3">
      <c r="A178" s="42" t="s">
        <v>35</v>
      </c>
      <c r="B178" s="3" t="s">
        <v>86</v>
      </c>
      <c r="C178" s="42">
        <v>93.01</v>
      </c>
      <c r="D178" s="1">
        <v>84.65</v>
      </c>
      <c r="E178" s="42">
        <f>D178+D179</f>
        <v>173.28</v>
      </c>
      <c r="F178" s="13">
        <v>7873.3</v>
      </c>
      <c r="G178" s="42">
        <f>F178+F179</f>
        <v>16135.380000000001</v>
      </c>
      <c r="H178" s="42">
        <v>84865</v>
      </c>
      <c r="I178" s="42">
        <v>85899</v>
      </c>
      <c r="J178" s="53">
        <f>I178-H178</f>
        <v>1034</v>
      </c>
      <c r="K178" s="54">
        <f>J178/E178</f>
        <v>5.9672206832871648</v>
      </c>
      <c r="M178" s="1" t="s">
        <v>94</v>
      </c>
      <c r="N178" s="1">
        <v>2500</v>
      </c>
    </row>
    <row r="179" spans="1:14" x14ac:dyDescent="0.3">
      <c r="A179" s="42"/>
      <c r="B179" s="3" t="s">
        <v>87</v>
      </c>
      <c r="C179" s="42"/>
      <c r="D179" s="1">
        <v>88.63</v>
      </c>
      <c r="E179" s="42"/>
      <c r="F179" s="13">
        <v>8262.08</v>
      </c>
      <c r="G179" s="42"/>
      <c r="H179" s="42"/>
      <c r="I179" s="42"/>
      <c r="J179" s="53"/>
      <c r="K179" s="54"/>
      <c r="M179" s="1"/>
      <c r="N179" s="1">
        <v>6000</v>
      </c>
    </row>
    <row r="180" spans="1:14" x14ac:dyDescent="0.3">
      <c r="A180" s="42"/>
      <c r="B180" s="3"/>
      <c r="C180" s="42"/>
      <c r="D180" s="1"/>
      <c r="E180" s="42"/>
      <c r="F180" s="13"/>
      <c r="G180" s="42"/>
      <c r="H180" s="42"/>
      <c r="I180" s="42"/>
      <c r="J180" s="53"/>
      <c r="K180" s="54"/>
      <c r="M180" s="1" t="s">
        <v>40</v>
      </c>
      <c r="N180" s="1">
        <v>150</v>
      </c>
    </row>
    <row r="181" spans="1:14" x14ac:dyDescent="0.3">
      <c r="F181" s="11"/>
      <c r="G181" s="5"/>
      <c r="J181" s="60"/>
      <c r="K181" s="20"/>
      <c r="M181" s="1" t="s">
        <v>92</v>
      </c>
      <c r="N181" s="1">
        <v>100</v>
      </c>
    </row>
    <row r="182" spans="1:14" x14ac:dyDescent="0.3">
      <c r="F182" s="11"/>
      <c r="G182" s="5"/>
      <c r="J182" s="60"/>
      <c r="K182" s="20"/>
      <c r="M182" s="1" t="s">
        <v>95</v>
      </c>
      <c r="N182" s="1">
        <v>810</v>
      </c>
    </row>
    <row r="183" spans="1:14" x14ac:dyDescent="0.3">
      <c r="A183" s="42" t="s">
        <v>36</v>
      </c>
      <c r="B183" s="3">
        <v>45269</v>
      </c>
      <c r="C183" s="42">
        <v>93.01</v>
      </c>
      <c r="D183" s="1">
        <v>74</v>
      </c>
      <c r="E183" s="42">
        <f>D185+D184+D183</f>
        <v>237.36</v>
      </c>
      <c r="F183" s="13">
        <f>C183*D183</f>
        <v>6882.7400000000007</v>
      </c>
      <c r="G183" s="54">
        <f>F183+F184+F185</f>
        <v>22076.853600000002</v>
      </c>
      <c r="H183" s="42">
        <v>85899</v>
      </c>
      <c r="I183" s="42">
        <v>87418</v>
      </c>
      <c r="J183" s="53">
        <f>I183-H183</f>
        <v>1519</v>
      </c>
      <c r="K183" s="54">
        <f>J183/E183</f>
        <v>6.3995618469834845</v>
      </c>
      <c r="M183" s="1" t="s">
        <v>96</v>
      </c>
      <c r="N183" s="1">
        <v>770</v>
      </c>
    </row>
    <row r="184" spans="1:14" x14ac:dyDescent="0.3">
      <c r="A184" s="42"/>
      <c r="B184" s="3">
        <v>45279</v>
      </c>
      <c r="C184" s="42"/>
      <c r="D184" s="1">
        <v>85</v>
      </c>
      <c r="E184" s="42"/>
      <c r="F184" s="13">
        <f>C183*D184</f>
        <v>7905.85</v>
      </c>
      <c r="G184" s="42"/>
      <c r="H184" s="42"/>
      <c r="I184" s="42"/>
      <c r="J184" s="53"/>
      <c r="K184" s="54"/>
      <c r="M184" s="1" t="s">
        <v>97</v>
      </c>
      <c r="N184" s="1">
        <v>100</v>
      </c>
    </row>
    <row r="185" spans="1:14" x14ac:dyDescent="0.3">
      <c r="A185" s="42"/>
      <c r="B185" s="3">
        <v>45288</v>
      </c>
      <c r="C185" s="42"/>
      <c r="D185" s="1">
        <v>78.36</v>
      </c>
      <c r="E185" s="42"/>
      <c r="F185" s="41">
        <f>C183*D185</f>
        <v>7288.2636000000002</v>
      </c>
      <c r="G185" s="42"/>
      <c r="H185" s="42"/>
      <c r="I185" s="42"/>
      <c r="J185" s="53"/>
      <c r="K185" s="54"/>
    </row>
    <row r="186" spans="1:14" x14ac:dyDescent="0.3">
      <c r="A186" s="8"/>
      <c r="B186" s="9"/>
      <c r="E186" s="8"/>
      <c r="F186" s="11"/>
      <c r="G186" s="5"/>
      <c r="J186" s="4"/>
      <c r="K186" s="20"/>
    </row>
    <row r="187" spans="1:14" x14ac:dyDescent="0.3">
      <c r="A187" s="8"/>
      <c r="B187" s="9"/>
      <c r="E187" s="8"/>
      <c r="F187" s="11"/>
      <c r="G187" s="5"/>
      <c r="J187" s="4"/>
      <c r="K187" s="20"/>
    </row>
    <row r="188" spans="1:14" x14ac:dyDescent="0.3">
      <c r="A188" s="55" t="s">
        <v>37</v>
      </c>
      <c r="B188" s="1"/>
      <c r="C188" s="43"/>
      <c r="D188" s="1"/>
      <c r="E188" s="43"/>
      <c r="F188" s="13"/>
      <c r="G188" s="43"/>
      <c r="H188" s="43"/>
      <c r="I188" s="43"/>
      <c r="J188" s="46"/>
      <c r="K188" s="49"/>
    </row>
    <row r="189" spans="1:14" x14ac:dyDescent="0.3">
      <c r="A189" s="56"/>
      <c r="B189" s="3"/>
      <c r="C189" s="44"/>
      <c r="D189" s="1"/>
      <c r="E189" s="44"/>
      <c r="F189" s="13"/>
      <c r="G189" s="44"/>
      <c r="H189" s="44"/>
      <c r="I189" s="44"/>
      <c r="J189" s="47"/>
      <c r="K189" s="50"/>
    </row>
    <row r="190" spans="1:14" x14ac:dyDescent="0.3">
      <c r="A190" s="56"/>
      <c r="B190" s="3"/>
      <c r="C190" s="44"/>
      <c r="D190" s="1"/>
      <c r="E190" s="44"/>
      <c r="F190" s="13"/>
      <c r="G190" s="44"/>
      <c r="H190" s="44"/>
      <c r="I190" s="44"/>
      <c r="J190" s="47"/>
      <c r="K190" s="50"/>
    </row>
    <row r="191" spans="1:14" x14ac:dyDescent="0.3">
      <c r="A191" s="57"/>
      <c r="B191" s="3"/>
      <c r="C191" s="45"/>
      <c r="D191" s="1"/>
      <c r="E191" s="45"/>
      <c r="F191" s="13"/>
      <c r="G191" s="45"/>
      <c r="H191" s="45"/>
      <c r="I191" s="45"/>
      <c r="J191" s="48"/>
      <c r="K191" s="51"/>
    </row>
    <row r="192" spans="1:14" x14ac:dyDescent="0.3">
      <c r="F192" s="11"/>
      <c r="J192" s="4"/>
      <c r="K192" s="20"/>
    </row>
    <row r="193" spans="1:11" x14ac:dyDescent="0.3">
      <c r="F193" s="11"/>
      <c r="J193" s="4"/>
      <c r="K193" s="20"/>
    </row>
    <row r="194" spans="1:11" x14ac:dyDescent="0.3">
      <c r="A194" s="42" t="s">
        <v>38</v>
      </c>
      <c r="B194" s="3"/>
      <c r="C194" s="42"/>
      <c r="D194" s="1"/>
      <c r="E194" s="42"/>
      <c r="F194" s="13"/>
      <c r="G194" s="42"/>
      <c r="H194" s="52"/>
      <c r="I194" s="42"/>
      <c r="J194" s="53"/>
      <c r="K194" s="54"/>
    </row>
    <row r="195" spans="1:11" x14ac:dyDescent="0.3">
      <c r="A195" s="42"/>
      <c r="B195" s="3"/>
      <c r="C195" s="42"/>
      <c r="D195" s="1"/>
      <c r="E195" s="42"/>
      <c r="F195" s="13"/>
      <c r="G195" s="42"/>
      <c r="H195" s="52"/>
      <c r="I195" s="42"/>
      <c r="J195" s="53"/>
      <c r="K195" s="54"/>
    </row>
    <row r="196" spans="1:11" x14ac:dyDescent="0.3">
      <c r="A196" s="42"/>
      <c r="B196" s="3"/>
      <c r="C196" s="42"/>
      <c r="D196" s="1"/>
      <c r="E196" s="42"/>
      <c r="F196" s="13"/>
      <c r="G196" s="42"/>
      <c r="H196" s="52"/>
      <c r="I196" s="42"/>
      <c r="J196" s="53"/>
      <c r="K196" s="54"/>
    </row>
    <row r="197" spans="1:11" x14ac:dyDescent="0.3">
      <c r="A197" s="42"/>
      <c r="B197" s="3"/>
      <c r="C197" s="42"/>
      <c r="D197" s="1"/>
      <c r="E197" s="42"/>
      <c r="F197" s="13"/>
      <c r="G197" s="42"/>
      <c r="H197" s="52"/>
      <c r="I197" s="42"/>
      <c r="J197" s="53"/>
      <c r="K197" s="54"/>
    </row>
    <row r="198" spans="1:11" x14ac:dyDescent="0.3">
      <c r="A198" s="42"/>
      <c r="B198" s="3"/>
      <c r="C198" s="42"/>
      <c r="D198" s="1"/>
      <c r="E198" s="42"/>
      <c r="F198" s="13"/>
      <c r="G198" s="42"/>
      <c r="H198" s="52"/>
      <c r="I198" s="42"/>
      <c r="J198" s="53"/>
      <c r="K198" s="54"/>
    </row>
    <row r="199" spans="1:11" x14ac:dyDescent="0.3">
      <c r="K199" s="20"/>
    </row>
    <row r="201" spans="1:11" ht="21" x14ac:dyDescent="0.4">
      <c r="A201" s="25" t="s">
        <v>102</v>
      </c>
      <c r="B201" s="26"/>
      <c r="C201" s="27"/>
      <c r="D201" s="28"/>
      <c r="E201" s="27">
        <f>SUM(E152:E200)</f>
        <v>1603.58</v>
      </c>
      <c r="F201" s="28">
        <f>SUM(F152:F200)</f>
        <v>149136.94360000003</v>
      </c>
      <c r="G201" s="27">
        <f>SUM(G152:G200)</f>
        <v>149136.9436</v>
      </c>
      <c r="H201" s="29"/>
      <c r="I201" s="27"/>
      <c r="J201" s="30">
        <f>SUM(J152:J200)</f>
        <v>9841</v>
      </c>
      <c r="K201" s="31">
        <f>J201/E201</f>
        <v>6.1368937003454773</v>
      </c>
    </row>
    <row r="204" spans="1:11" ht="15.6" x14ac:dyDescent="0.3">
      <c r="A204" s="76" t="s">
        <v>103</v>
      </c>
      <c r="B204" s="76"/>
      <c r="C204" s="76"/>
      <c r="D204" s="76"/>
      <c r="E204" s="76"/>
      <c r="F204" s="76"/>
    </row>
    <row r="205" spans="1:11" ht="15.6" x14ac:dyDescent="0.3">
      <c r="A205" s="76" t="s">
        <v>104</v>
      </c>
      <c r="B205" s="76"/>
      <c r="C205" s="76"/>
      <c r="D205" s="76"/>
      <c r="E205" s="76"/>
      <c r="F205" s="76"/>
    </row>
    <row r="206" spans="1:11" ht="15.6" x14ac:dyDescent="0.3">
      <c r="A206" s="76" t="s">
        <v>105</v>
      </c>
      <c r="B206" s="76"/>
      <c r="C206" s="76"/>
      <c r="D206" s="76"/>
      <c r="E206" s="76"/>
      <c r="F206" s="76"/>
    </row>
    <row r="207" spans="1:11" ht="15.6" x14ac:dyDescent="0.3">
      <c r="A207" s="76" t="s">
        <v>106</v>
      </c>
      <c r="B207" s="76"/>
      <c r="C207" s="76"/>
      <c r="D207" s="76"/>
      <c r="E207" s="76"/>
      <c r="F207" s="76"/>
    </row>
    <row r="208" spans="1:11" ht="15.6" x14ac:dyDescent="0.3">
      <c r="A208" s="75" t="s">
        <v>107</v>
      </c>
      <c r="B208" s="75"/>
      <c r="C208" s="75"/>
      <c r="D208" s="75"/>
      <c r="E208" s="75"/>
      <c r="F208" s="75"/>
    </row>
    <row r="209" spans="1:16" ht="36" x14ac:dyDescent="0.3">
      <c r="A209" s="15" t="s">
        <v>9</v>
      </c>
      <c r="B209" s="15" t="s">
        <v>2</v>
      </c>
      <c r="C209" s="15" t="s">
        <v>3</v>
      </c>
      <c r="D209" s="15" t="s">
        <v>4</v>
      </c>
      <c r="E209" s="17" t="s">
        <v>63</v>
      </c>
      <c r="F209" s="17" t="s">
        <v>60</v>
      </c>
      <c r="G209" s="17" t="s">
        <v>59</v>
      </c>
      <c r="H209" s="15" t="s">
        <v>6</v>
      </c>
      <c r="I209" s="17" t="s">
        <v>61</v>
      </c>
      <c r="J209" s="17" t="s">
        <v>62</v>
      </c>
      <c r="K209" s="15" t="s">
        <v>7</v>
      </c>
    </row>
    <row r="210" spans="1:16" x14ac:dyDescent="0.3">
      <c r="A210" s="42" t="s">
        <v>10</v>
      </c>
      <c r="B210" s="1" t="s">
        <v>16</v>
      </c>
      <c r="C210" s="42">
        <v>93.01</v>
      </c>
      <c r="D210" s="13">
        <v>57</v>
      </c>
      <c r="E210" s="42">
        <f>D210+D211</f>
        <v>115</v>
      </c>
      <c r="F210" s="13">
        <v>5301</v>
      </c>
      <c r="G210" s="42">
        <f>F210+F211</f>
        <v>10705</v>
      </c>
      <c r="H210" s="42">
        <v>63632</v>
      </c>
      <c r="I210" s="42">
        <v>64235</v>
      </c>
      <c r="J210" s="66">
        <f>I210-H210</f>
        <v>603</v>
      </c>
      <c r="K210" s="63">
        <f>J210/E210</f>
        <v>5.2434782608695656</v>
      </c>
    </row>
    <row r="211" spans="1:16" x14ac:dyDescent="0.3">
      <c r="A211" s="42"/>
      <c r="B211" s="1" t="s">
        <v>73</v>
      </c>
      <c r="C211" s="42"/>
      <c r="D211" s="13">
        <v>58</v>
      </c>
      <c r="E211" s="42"/>
      <c r="F211" s="13">
        <v>5404</v>
      </c>
      <c r="G211" s="42"/>
      <c r="H211" s="42"/>
      <c r="I211" s="42"/>
      <c r="J211" s="66"/>
      <c r="K211" s="64"/>
    </row>
    <row r="212" spans="1:16" x14ac:dyDescent="0.3">
      <c r="A212" s="42"/>
      <c r="B212" s="1"/>
      <c r="C212" s="42"/>
      <c r="D212" s="13"/>
      <c r="E212" s="42"/>
      <c r="F212" s="13"/>
      <c r="G212" s="42"/>
      <c r="H212" s="42"/>
      <c r="I212" s="42"/>
      <c r="J212" s="66"/>
      <c r="K212" s="65"/>
    </row>
    <row r="213" spans="1:16" x14ac:dyDescent="0.3">
      <c r="D213" s="11"/>
      <c r="F213" s="11"/>
      <c r="K213" s="20"/>
    </row>
    <row r="214" spans="1:16" x14ac:dyDescent="0.3">
      <c r="D214" s="11"/>
      <c r="F214" s="11"/>
      <c r="K214" s="20"/>
    </row>
    <row r="215" spans="1:16" x14ac:dyDescent="0.3">
      <c r="A215" s="42" t="s">
        <v>11</v>
      </c>
      <c r="B215" s="3" t="s">
        <v>74</v>
      </c>
      <c r="C215" s="42">
        <v>93.01</v>
      </c>
      <c r="D215" s="13">
        <v>62.12</v>
      </c>
      <c r="E215" s="42">
        <f>D215+D216</f>
        <v>127.12</v>
      </c>
      <c r="F215" s="13">
        <v>5777</v>
      </c>
      <c r="G215" s="42">
        <f>F215+F216</f>
        <v>11822</v>
      </c>
      <c r="H215" s="42">
        <v>64235</v>
      </c>
      <c r="I215" s="42">
        <v>65175</v>
      </c>
      <c r="J215" s="42">
        <f>I215-H215</f>
        <v>940</v>
      </c>
      <c r="K215" s="54">
        <f>J215/E215</f>
        <v>7.3945877910635618</v>
      </c>
    </row>
    <row r="216" spans="1:16" x14ac:dyDescent="0.3">
      <c r="A216" s="42"/>
      <c r="B216" s="3" t="s">
        <v>42</v>
      </c>
      <c r="C216" s="42"/>
      <c r="D216" s="13">
        <v>65</v>
      </c>
      <c r="E216" s="42"/>
      <c r="F216" s="13">
        <v>6045</v>
      </c>
      <c r="G216" s="42"/>
      <c r="H216" s="42"/>
      <c r="I216" s="42"/>
      <c r="J216" s="42"/>
      <c r="K216" s="54"/>
    </row>
    <row r="217" spans="1:16" x14ac:dyDescent="0.3">
      <c r="A217" s="42"/>
      <c r="B217" s="3"/>
      <c r="C217" s="42"/>
      <c r="D217" s="13"/>
      <c r="E217" s="42"/>
      <c r="F217" s="13"/>
      <c r="G217" s="42"/>
      <c r="H217" s="42"/>
      <c r="I217" s="42"/>
      <c r="J217" s="42"/>
      <c r="K217" s="54"/>
    </row>
    <row r="218" spans="1:16" x14ac:dyDescent="0.3">
      <c r="D218" s="11"/>
      <c r="F218" s="11"/>
      <c r="K218" s="20"/>
    </row>
    <row r="219" spans="1:16" x14ac:dyDescent="0.3">
      <c r="D219" s="11"/>
      <c r="F219" s="11"/>
      <c r="K219" s="20"/>
    </row>
    <row r="220" spans="1:16" x14ac:dyDescent="0.3">
      <c r="A220" s="42" t="s">
        <v>12</v>
      </c>
      <c r="B220" s="3" t="s">
        <v>75</v>
      </c>
      <c r="C220" s="42">
        <v>93.01</v>
      </c>
      <c r="D220" s="13">
        <v>64</v>
      </c>
      <c r="E220" s="42">
        <f>D220+D221</f>
        <v>121</v>
      </c>
      <c r="F220" s="13">
        <v>5952</v>
      </c>
      <c r="G220" s="42">
        <f>F220+F221</f>
        <v>11260</v>
      </c>
      <c r="H220" s="42">
        <v>65175</v>
      </c>
      <c r="I220" s="42">
        <v>66278</v>
      </c>
      <c r="J220" s="42">
        <f>I220-H220</f>
        <v>1103</v>
      </c>
      <c r="K220" s="54">
        <f>J220/E220</f>
        <v>9.115702479338843</v>
      </c>
    </row>
    <row r="221" spans="1:16" x14ac:dyDescent="0.3">
      <c r="A221" s="42"/>
      <c r="B221" s="3" t="s">
        <v>76</v>
      </c>
      <c r="C221" s="42"/>
      <c r="D221" s="13">
        <v>57</v>
      </c>
      <c r="E221" s="42"/>
      <c r="F221" s="13">
        <v>5308</v>
      </c>
      <c r="G221" s="42"/>
      <c r="H221" s="42"/>
      <c r="I221" s="42"/>
      <c r="J221" s="42"/>
      <c r="K221" s="54"/>
    </row>
    <row r="222" spans="1:16" x14ac:dyDescent="0.3">
      <c r="A222" s="42"/>
      <c r="B222" s="3" t="s">
        <v>80</v>
      </c>
      <c r="C222" s="42"/>
      <c r="D222" s="13">
        <v>67</v>
      </c>
      <c r="E222" s="42"/>
      <c r="F222" s="13">
        <v>6231.67</v>
      </c>
      <c r="G222" s="42"/>
      <c r="H222" s="42"/>
      <c r="I222" s="42"/>
      <c r="J222" s="42"/>
      <c r="K222" s="54"/>
      <c r="M222" s="82"/>
      <c r="N222" s="82"/>
      <c r="O222" s="82"/>
      <c r="P222" s="82"/>
    </row>
    <row r="223" spans="1:16" x14ac:dyDescent="0.3">
      <c r="D223" s="11"/>
      <c r="F223" s="11"/>
      <c r="K223" s="20"/>
      <c r="M223" s="82"/>
      <c r="N223" s="82"/>
      <c r="O223" s="82"/>
      <c r="P223" s="82"/>
    </row>
    <row r="224" spans="1:16" x14ac:dyDescent="0.3">
      <c r="D224" s="11"/>
      <c r="F224" s="11"/>
      <c r="K224" s="20"/>
      <c r="M224" s="82"/>
      <c r="N224" s="82"/>
      <c r="O224" s="82"/>
      <c r="P224" s="82"/>
    </row>
    <row r="225" spans="1:16" ht="15.6" x14ac:dyDescent="0.3">
      <c r="A225" s="42" t="s">
        <v>24</v>
      </c>
      <c r="B225" s="78">
        <v>45181</v>
      </c>
      <c r="C225" s="42">
        <v>93.01</v>
      </c>
      <c r="D225" s="13">
        <v>63</v>
      </c>
      <c r="E225" s="42">
        <f>D225</f>
        <v>63</v>
      </c>
      <c r="F225" s="13">
        <v>6045</v>
      </c>
      <c r="G225" s="42">
        <f>F225</f>
        <v>6045</v>
      </c>
      <c r="H225" s="42">
        <v>66278</v>
      </c>
      <c r="I225" s="42">
        <v>66973</v>
      </c>
      <c r="J225" s="42">
        <f>I225-H225</f>
        <v>695</v>
      </c>
      <c r="K225" s="54">
        <f>J225/E225</f>
        <v>11.031746031746032</v>
      </c>
      <c r="M225" s="83"/>
      <c r="N225" s="84"/>
      <c r="O225" s="84"/>
      <c r="P225" s="82"/>
    </row>
    <row r="226" spans="1:16" ht="15.6" x14ac:dyDescent="0.3">
      <c r="A226" s="42"/>
      <c r="B226" s="77">
        <v>45199</v>
      </c>
      <c r="C226" s="42"/>
      <c r="D226" s="79">
        <v>65</v>
      </c>
      <c r="E226" s="42"/>
      <c r="F226" s="13"/>
      <c r="G226" s="42"/>
      <c r="H226" s="42"/>
      <c r="I226" s="42"/>
      <c r="J226" s="42"/>
      <c r="K226" s="54"/>
      <c r="M226" s="83"/>
      <c r="N226" s="84"/>
      <c r="O226" s="84"/>
      <c r="P226" s="82"/>
    </row>
    <row r="227" spans="1:16" ht="15.6" x14ac:dyDescent="0.3">
      <c r="A227" s="42"/>
      <c r="B227" s="3"/>
      <c r="C227" s="42"/>
      <c r="D227" s="13"/>
      <c r="E227" s="42"/>
      <c r="F227" s="13"/>
      <c r="G227" s="42"/>
      <c r="H227" s="42"/>
      <c r="I227" s="42"/>
      <c r="J227" s="42"/>
      <c r="K227" s="54"/>
      <c r="M227" s="83"/>
      <c r="N227" s="84"/>
      <c r="O227" s="84"/>
      <c r="P227" s="82"/>
    </row>
    <row r="228" spans="1:16" ht="15.6" x14ac:dyDescent="0.3">
      <c r="D228" s="11"/>
      <c r="F228" s="11"/>
      <c r="K228" s="20"/>
      <c r="M228" s="83"/>
      <c r="N228" s="84"/>
      <c r="O228" s="84"/>
      <c r="P228" s="82"/>
    </row>
    <row r="229" spans="1:16" ht="15.6" x14ac:dyDescent="0.3">
      <c r="D229" s="11"/>
      <c r="F229" s="11"/>
      <c r="K229" s="20"/>
      <c r="M229" s="83"/>
      <c r="N229" s="84"/>
      <c r="O229" s="84"/>
      <c r="P229" s="82"/>
    </row>
    <row r="230" spans="1:16" ht="15.6" x14ac:dyDescent="0.3">
      <c r="A230" s="42" t="s">
        <v>14</v>
      </c>
      <c r="B230" s="3" t="s">
        <v>77</v>
      </c>
      <c r="C230" s="42">
        <v>93.01</v>
      </c>
      <c r="D230" s="13">
        <v>62</v>
      </c>
      <c r="E230" s="42">
        <f>D230</f>
        <v>62</v>
      </c>
      <c r="F230" s="81">
        <v>5768</v>
      </c>
      <c r="G230" s="80">
        <f>F230+F231+F232</f>
        <v>17086.386900000001</v>
      </c>
      <c r="H230" s="42">
        <v>66973</v>
      </c>
      <c r="I230" s="42">
        <v>68110</v>
      </c>
      <c r="J230" s="42">
        <f>I230-H230</f>
        <v>1137</v>
      </c>
      <c r="K230" s="54">
        <f>J230/E230</f>
        <v>18.338709677419356</v>
      </c>
      <c r="M230" s="83"/>
      <c r="N230" s="84"/>
      <c r="O230" s="84"/>
      <c r="P230" s="82"/>
    </row>
    <row r="231" spans="1:16" ht="15.6" x14ac:dyDescent="0.3">
      <c r="A231" s="42"/>
      <c r="B231" s="77">
        <v>45210</v>
      </c>
      <c r="C231" s="42"/>
      <c r="D231" s="13">
        <v>62.02</v>
      </c>
      <c r="E231" s="42"/>
      <c r="F231" s="81">
        <f>D231*C230</f>
        <v>5768.4802000000009</v>
      </c>
      <c r="G231" s="42"/>
      <c r="H231" s="42"/>
      <c r="I231" s="42"/>
      <c r="J231" s="42"/>
      <c r="K231" s="54"/>
      <c r="M231" s="82"/>
      <c r="N231" s="82"/>
      <c r="O231" s="84"/>
      <c r="P231" s="82"/>
    </row>
    <row r="232" spans="1:16" ht="15.6" x14ac:dyDescent="0.3">
      <c r="A232" s="42"/>
      <c r="B232" s="3">
        <v>45220</v>
      </c>
      <c r="C232" s="42"/>
      <c r="D232" s="13">
        <v>59.67</v>
      </c>
      <c r="E232" s="42"/>
      <c r="F232" s="81">
        <f>D232*C230</f>
        <v>5549.9067000000005</v>
      </c>
      <c r="G232" s="42"/>
      <c r="H232" s="42"/>
      <c r="I232" s="42"/>
      <c r="J232" s="42"/>
      <c r="K232" s="54"/>
      <c r="M232" s="83"/>
      <c r="N232" s="84"/>
      <c r="O232" s="84"/>
      <c r="P232" s="82"/>
    </row>
    <row r="233" spans="1:16" ht="15.6" x14ac:dyDescent="0.3">
      <c r="A233" s="42"/>
      <c r="B233" s="3"/>
      <c r="C233" s="42"/>
      <c r="D233" s="13"/>
      <c r="E233" s="42"/>
      <c r="F233" s="81"/>
      <c r="G233" s="42"/>
      <c r="H233" s="42"/>
      <c r="I233" s="42"/>
      <c r="J233" s="42"/>
      <c r="K233" s="54"/>
      <c r="M233" s="83"/>
      <c r="N233" s="84"/>
      <c r="O233" s="84"/>
      <c r="P233" s="82"/>
    </row>
    <row r="234" spans="1:16" ht="15.6" x14ac:dyDescent="0.3">
      <c r="A234" s="8"/>
      <c r="B234" s="9"/>
      <c r="C234" s="8"/>
      <c r="D234" s="11"/>
      <c r="E234" s="8"/>
      <c r="F234" s="11"/>
      <c r="G234" s="8"/>
      <c r="H234" s="10"/>
      <c r="I234" s="8"/>
      <c r="J234" s="4"/>
      <c r="K234" s="21"/>
      <c r="M234" s="82"/>
      <c r="N234" s="84"/>
      <c r="O234" s="84"/>
      <c r="P234" s="82"/>
    </row>
    <row r="235" spans="1:16" x14ac:dyDescent="0.3">
      <c r="A235" s="8"/>
      <c r="B235" s="9"/>
      <c r="C235" s="8"/>
      <c r="D235" s="11"/>
      <c r="E235" s="8"/>
      <c r="F235" s="11"/>
      <c r="G235" s="8"/>
      <c r="H235" s="10"/>
      <c r="I235" s="8"/>
      <c r="J235" s="4"/>
      <c r="K235" s="21"/>
      <c r="M235" s="82"/>
      <c r="N235" s="82"/>
      <c r="O235" s="82"/>
      <c r="P235" s="82"/>
    </row>
    <row r="236" spans="1:16" x14ac:dyDescent="0.3">
      <c r="A236" s="42" t="s">
        <v>35</v>
      </c>
      <c r="B236" s="3" t="s">
        <v>78</v>
      </c>
      <c r="C236" s="42">
        <v>93.01</v>
      </c>
      <c r="D236" s="13">
        <v>64</v>
      </c>
      <c r="E236" s="42">
        <f>D236+D237</f>
        <v>125</v>
      </c>
      <c r="F236" s="13">
        <v>5952.64</v>
      </c>
      <c r="G236" s="42">
        <f>F236+F237</f>
        <v>11626.25</v>
      </c>
      <c r="H236" s="42">
        <v>68110</v>
      </c>
      <c r="I236" s="42">
        <v>68680</v>
      </c>
      <c r="J236" s="53">
        <f>I236-H236</f>
        <v>570</v>
      </c>
      <c r="K236" s="54">
        <f>J236/E236</f>
        <v>4.5599999999999996</v>
      </c>
      <c r="M236" s="82"/>
      <c r="N236" s="82"/>
      <c r="O236" s="82"/>
      <c r="P236" s="82"/>
    </row>
    <row r="237" spans="1:16" x14ac:dyDescent="0.3">
      <c r="A237" s="42"/>
      <c r="B237" s="3" t="s">
        <v>79</v>
      </c>
      <c r="C237" s="42"/>
      <c r="D237" s="13">
        <v>61</v>
      </c>
      <c r="E237" s="42"/>
      <c r="F237" s="13">
        <v>5673.61</v>
      </c>
      <c r="G237" s="42"/>
      <c r="H237" s="42"/>
      <c r="I237" s="42"/>
      <c r="J237" s="53"/>
      <c r="K237" s="54"/>
    </row>
    <row r="238" spans="1:16" x14ac:dyDescent="0.3">
      <c r="A238" s="42"/>
      <c r="B238" s="3"/>
      <c r="C238" s="42"/>
      <c r="D238" s="13"/>
      <c r="E238" s="42"/>
      <c r="F238" s="13"/>
      <c r="G238" s="42"/>
      <c r="H238" s="42"/>
      <c r="I238" s="42"/>
      <c r="J238" s="53"/>
      <c r="K238" s="54"/>
    </row>
    <row r="239" spans="1:16" x14ac:dyDescent="0.3">
      <c r="D239" s="11"/>
      <c r="F239" s="11"/>
      <c r="G239" s="5"/>
      <c r="J239" s="60"/>
      <c r="K239" s="20"/>
    </row>
    <row r="240" spans="1:16" x14ac:dyDescent="0.3">
      <c r="F240" s="11"/>
      <c r="G240" s="5"/>
      <c r="J240" s="60"/>
      <c r="K240" s="20"/>
    </row>
    <row r="241" spans="1:11" ht="15.6" x14ac:dyDescent="0.3">
      <c r="A241" s="42" t="s">
        <v>36</v>
      </c>
      <c r="B241" s="77">
        <v>45262</v>
      </c>
      <c r="C241" s="55">
        <v>93.01</v>
      </c>
      <c r="D241" s="11">
        <v>66</v>
      </c>
      <c r="E241" s="80">
        <f>D241+D242+D243</f>
        <v>188.89</v>
      </c>
      <c r="F241" s="13">
        <f>D241*C241</f>
        <v>6138.6600000000008</v>
      </c>
      <c r="G241" s="54">
        <f>F241+F242+F243</f>
        <v>17568.658900000002</v>
      </c>
      <c r="H241" s="42">
        <v>68680</v>
      </c>
      <c r="I241" s="42"/>
      <c r="J241" s="53"/>
      <c r="K241" s="54"/>
    </row>
    <row r="242" spans="1:11" ht="15.6" x14ac:dyDescent="0.3">
      <c r="A242" s="42"/>
      <c r="B242" s="77">
        <v>45269</v>
      </c>
      <c r="C242" s="56"/>
      <c r="D242" s="13">
        <v>61.89</v>
      </c>
      <c r="E242" s="80"/>
      <c r="F242" s="41">
        <f>D242*C241</f>
        <v>5756.3888999999999</v>
      </c>
      <c r="G242" s="42"/>
      <c r="H242" s="42"/>
      <c r="I242" s="42"/>
      <c r="J242" s="53"/>
      <c r="K242" s="54"/>
    </row>
    <row r="243" spans="1:11" ht="15.6" x14ac:dyDescent="0.3">
      <c r="A243" s="42"/>
      <c r="B243" s="77">
        <v>45281</v>
      </c>
      <c r="C243" s="56"/>
      <c r="D243" s="13">
        <v>61</v>
      </c>
      <c r="E243" s="80"/>
      <c r="F243" s="13">
        <f>D243*C241</f>
        <v>5673.6100000000006</v>
      </c>
      <c r="G243" s="42"/>
      <c r="H243" s="42"/>
      <c r="I243" s="42"/>
      <c r="J243" s="53"/>
      <c r="K243" s="54"/>
    </row>
    <row r="244" spans="1:11" x14ac:dyDescent="0.3">
      <c r="A244" s="8"/>
      <c r="B244" s="9"/>
      <c r="D244" s="11"/>
      <c r="E244" s="8"/>
      <c r="F244" s="11"/>
      <c r="G244" s="5"/>
      <c r="J244" s="4"/>
      <c r="K244" s="20"/>
    </row>
    <row r="245" spans="1:11" x14ac:dyDescent="0.3">
      <c r="A245" s="8"/>
      <c r="B245" s="9"/>
      <c r="D245" s="11"/>
      <c r="E245" s="8"/>
      <c r="F245" s="11"/>
      <c r="G245" s="5"/>
      <c r="J245" s="4"/>
      <c r="K245" s="20"/>
    </row>
    <row r="246" spans="1:11" x14ac:dyDescent="0.3">
      <c r="A246" s="55" t="s">
        <v>37</v>
      </c>
      <c r="B246" s="1"/>
      <c r="C246" s="43"/>
      <c r="D246" s="13"/>
      <c r="E246" s="43"/>
      <c r="F246" s="13"/>
      <c r="G246" s="43"/>
      <c r="H246" s="43"/>
      <c r="I246" s="43"/>
      <c r="J246" s="46"/>
      <c r="K246" s="49"/>
    </row>
    <row r="247" spans="1:11" x14ac:dyDescent="0.3">
      <c r="A247" s="56"/>
      <c r="B247" s="3"/>
      <c r="C247" s="44"/>
      <c r="D247" s="13"/>
      <c r="E247" s="44"/>
      <c r="F247" s="13"/>
      <c r="G247" s="44"/>
      <c r="H247" s="44"/>
      <c r="I247" s="44"/>
      <c r="J247" s="47"/>
      <c r="K247" s="50"/>
    </row>
    <row r="248" spans="1:11" x14ac:dyDescent="0.3">
      <c r="A248" s="56"/>
      <c r="B248" s="3"/>
      <c r="C248" s="44"/>
      <c r="D248" s="13"/>
      <c r="E248" s="44"/>
      <c r="F248" s="13"/>
      <c r="G248" s="44"/>
      <c r="H248" s="44"/>
      <c r="I248" s="44"/>
      <c r="J248" s="47"/>
      <c r="K248" s="50"/>
    </row>
    <row r="249" spans="1:11" x14ac:dyDescent="0.3">
      <c r="A249" s="57"/>
      <c r="B249" s="3"/>
      <c r="C249" s="45"/>
      <c r="D249" s="13"/>
      <c r="E249" s="45"/>
      <c r="F249" s="13"/>
      <c r="G249" s="45"/>
      <c r="H249" s="45"/>
      <c r="I249" s="45"/>
      <c r="J249" s="48"/>
      <c r="K249" s="51"/>
    </row>
    <row r="250" spans="1:11" x14ac:dyDescent="0.3">
      <c r="D250" s="11"/>
      <c r="F250" s="11"/>
      <c r="J250" s="4"/>
      <c r="K250" s="20"/>
    </row>
    <row r="251" spans="1:11" x14ac:dyDescent="0.3">
      <c r="D251" s="11"/>
      <c r="F251" s="11"/>
      <c r="J251" s="4"/>
      <c r="K251" s="20"/>
    </row>
    <row r="252" spans="1:11" x14ac:dyDescent="0.3">
      <c r="A252" s="42" t="s">
        <v>38</v>
      </c>
      <c r="B252" s="3"/>
      <c r="C252" s="42"/>
      <c r="D252" s="13"/>
      <c r="E252" s="42"/>
      <c r="F252" s="13"/>
      <c r="G252" s="42"/>
      <c r="H252" s="52"/>
      <c r="I252" s="42"/>
      <c r="J252" s="53"/>
      <c r="K252" s="54"/>
    </row>
    <row r="253" spans="1:11" x14ac:dyDescent="0.3">
      <c r="A253" s="42"/>
      <c r="B253" s="3"/>
      <c r="C253" s="42"/>
      <c r="D253" s="13"/>
      <c r="E253" s="42"/>
      <c r="F253" s="13"/>
      <c r="G253" s="42"/>
      <c r="H253" s="52"/>
      <c r="I253" s="42"/>
      <c r="J253" s="53"/>
      <c r="K253" s="54"/>
    </row>
    <row r="254" spans="1:11" x14ac:dyDescent="0.3">
      <c r="A254" s="42"/>
      <c r="B254" s="3"/>
      <c r="C254" s="42"/>
      <c r="D254" s="13"/>
      <c r="E254" s="42"/>
      <c r="F254" s="13"/>
      <c r="G254" s="42"/>
      <c r="H254" s="52"/>
      <c r="I254" s="42"/>
      <c r="J254" s="53"/>
      <c r="K254" s="54"/>
    </row>
    <row r="255" spans="1:11" x14ac:dyDescent="0.3">
      <c r="A255" s="42"/>
      <c r="B255" s="3"/>
      <c r="C255" s="42"/>
      <c r="D255" s="13"/>
      <c r="E255" s="42"/>
      <c r="F255" s="13"/>
      <c r="G255" s="42"/>
      <c r="H255" s="52"/>
      <c r="I255" s="42"/>
      <c r="J255" s="53"/>
      <c r="K255" s="54"/>
    </row>
    <row r="256" spans="1:11" x14ac:dyDescent="0.3">
      <c r="A256" s="42"/>
      <c r="B256" s="3"/>
      <c r="C256" s="42"/>
      <c r="D256" s="13"/>
      <c r="E256" s="42"/>
      <c r="F256" s="13"/>
      <c r="G256" s="42"/>
      <c r="H256" s="52"/>
      <c r="I256" s="42"/>
      <c r="J256" s="53"/>
      <c r="K256" s="54"/>
    </row>
    <row r="257" spans="1:13" x14ac:dyDescent="0.3">
      <c r="K257" s="20"/>
    </row>
    <row r="260" spans="1:13" s="5" customFormat="1" ht="18" x14ac:dyDescent="0.35">
      <c r="A260" s="32" t="s">
        <v>102</v>
      </c>
      <c r="B260" s="32"/>
      <c r="C260" s="32"/>
      <c r="D260" s="32"/>
      <c r="E260" s="32">
        <f>SUM(E210:E259)</f>
        <v>802.01</v>
      </c>
      <c r="F260" s="32">
        <f>SUM(F210:F259)</f>
        <v>92344.965800000005</v>
      </c>
      <c r="G260" s="32">
        <f>SUM(G210:G259)</f>
        <v>86113.295799999993</v>
      </c>
      <c r="H260" s="32"/>
      <c r="I260" s="32"/>
      <c r="J260" s="32">
        <f>SUM(J210:J259)</f>
        <v>5048</v>
      </c>
      <c r="K260" s="33">
        <f>J260/E260</f>
        <v>6.2941858580316952</v>
      </c>
    </row>
    <row r="263" spans="1:13" ht="21" x14ac:dyDescent="0.3">
      <c r="A263" s="61" t="s">
        <v>113</v>
      </c>
      <c r="B263" s="61"/>
      <c r="C263" s="61"/>
      <c r="D263" s="61"/>
      <c r="E263" s="61"/>
      <c r="F263" s="61"/>
      <c r="M263" s="35"/>
    </row>
    <row r="264" spans="1:13" ht="21" x14ac:dyDescent="0.3">
      <c r="A264" s="61" t="s">
        <v>114</v>
      </c>
      <c r="B264" s="61"/>
      <c r="C264" s="61"/>
      <c r="D264" s="61"/>
      <c r="E264" s="61"/>
      <c r="F264" s="61"/>
      <c r="M264" s="35"/>
    </row>
    <row r="265" spans="1:13" ht="21" x14ac:dyDescent="0.3">
      <c r="A265" s="61" t="s">
        <v>115</v>
      </c>
      <c r="B265" s="61"/>
      <c r="C265" s="61"/>
      <c r="D265" s="61"/>
      <c r="E265" s="61"/>
      <c r="F265" s="61"/>
      <c r="M265" s="35"/>
    </row>
    <row r="266" spans="1:13" ht="21" x14ac:dyDescent="0.3">
      <c r="A266" s="61" t="s">
        <v>116</v>
      </c>
      <c r="B266" s="61"/>
      <c r="C266" s="61"/>
      <c r="D266" s="61"/>
      <c r="E266" s="61"/>
      <c r="F266" s="61"/>
      <c r="M266" s="35"/>
    </row>
    <row r="267" spans="1:13" ht="21" x14ac:dyDescent="0.3">
      <c r="A267" s="36" t="s">
        <v>117</v>
      </c>
      <c r="B267" s="38"/>
      <c r="C267" s="36"/>
      <c r="D267" s="36"/>
      <c r="E267" s="36"/>
      <c r="F267" s="36"/>
      <c r="M267" s="35"/>
    </row>
    <row r="268" spans="1:13" ht="36" x14ac:dyDescent="0.3">
      <c r="A268" s="15" t="s">
        <v>9</v>
      </c>
      <c r="B268" s="15" t="s">
        <v>2</v>
      </c>
      <c r="C268" s="15" t="s">
        <v>3</v>
      </c>
      <c r="D268" s="15" t="s">
        <v>4</v>
      </c>
      <c r="E268" s="17" t="s">
        <v>63</v>
      </c>
      <c r="F268" s="17" t="s">
        <v>60</v>
      </c>
      <c r="G268" s="17" t="s">
        <v>59</v>
      </c>
      <c r="H268" s="15" t="s">
        <v>6</v>
      </c>
      <c r="I268" s="17" t="s">
        <v>61</v>
      </c>
      <c r="J268" s="17" t="s">
        <v>62</v>
      </c>
      <c r="K268" s="15" t="s">
        <v>7</v>
      </c>
    </row>
    <row r="269" spans="1:13" x14ac:dyDescent="0.3">
      <c r="A269" s="42" t="s">
        <v>10</v>
      </c>
      <c r="B269" s="1" t="s">
        <v>5</v>
      </c>
      <c r="C269" s="42">
        <v>93.01</v>
      </c>
      <c r="D269" s="1">
        <v>65</v>
      </c>
      <c r="E269" s="42">
        <f>D269+D270</f>
        <v>135</v>
      </c>
      <c r="F269" s="6">
        <f>C269*D269</f>
        <v>6045.6500000000005</v>
      </c>
      <c r="G269" s="46">
        <f>F269+F270</f>
        <v>12557.3</v>
      </c>
      <c r="H269" s="42">
        <v>56196</v>
      </c>
      <c r="I269" s="42">
        <v>57156</v>
      </c>
      <c r="J269" s="53">
        <f>I269-H269</f>
        <v>960</v>
      </c>
      <c r="K269" s="54">
        <f>J269/E269</f>
        <v>7.1111111111111107</v>
      </c>
    </row>
    <row r="270" spans="1:13" x14ac:dyDescent="0.3">
      <c r="A270" s="42"/>
      <c r="B270" s="1" t="s">
        <v>8</v>
      </c>
      <c r="C270" s="42"/>
      <c r="D270" s="1">
        <v>70</v>
      </c>
      <c r="E270" s="42"/>
      <c r="F270" s="6">
        <v>6511.65</v>
      </c>
      <c r="G270" s="48"/>
      <c r="H270" s="42"/>
      <c r="I270" s="42"/>
      <c r="J270" s="53"/>
      <c r="K270" s="54"/>
    </row>
    <row r="271" spans="1:13" x14ac:dyDescent="0.3">
      <c r="J271" s="60"/>
      <c r="K271" s="20"/>
    </row>
    <row r="272" spans="1:13" x14ac:dyDescent="0.3">
      <c r="F272" s="5"/>
      <c r="G272" s="5"/>
      <c r="J272" s="60"/>
      <c r="K272" s="20"/>
    </row>
    <row r="273" spans="1:11" x14ac:dyDescent="0.3">
      <c r="A273" s="42" t="s">
        <v>11</v>
      </c>
      <c r="B273" s="3">
        <v>45111</v>
      </c>
      <c r="C273" s="42">
        <v>93.01</v>
      </c>
      <c r="D273" s="1">
        <v>62.1</v>
      </c>
      <c r="E273" s="42">
        <f>D273+D274+D275+D276+D277</f>
        <v>318.10000000000002</v>
      </c>
      <c r="F273" s="2">
        <v>5766.62</v>
      </c>
      <c r="G273" s="55">
        <f>F273+F274+F275+F276+F277</f>
        <v>29087.18</v>
      </c>
      <c r="H273" s="42">
        <v>57156</v>
      </c>
      <c r="I273" s="42">
        <v>59213</v>
      </c>
      <c r="J273" s="53">
        <f t="shared" ref="J273" si="0">I273-H273</f>
        <v>2057</v>
      </c>
      <c r="K273" s="54">
        <f>J273/E273</f>
        <v>6.4665199622760134</v>
      </c>
    </row>
    <row r="274" spans="1:11" x14ac:dyDescent="0.3">
      <c r="A274" s="42"/>
      <c r="B274" s="3">
        <v>45117</v>
      </c>
      <c r="C274" s="42"/>
      <c r="D274" s="1">
        <v>63</v>
      </c>
      <c r="E274" s="42"/>
      <c r="F274" s="2">
        <v>5859.63</v>
      </c>
      <c r="G274" s="56"/>
      <c r="H274" s="42"/>
      <c r="I274" s="42"/>
      <c r="J274" s="53"/>
      <c r="K274" s="54"/>
    </row>
    <row r="275" spans="1:11" x14ac:dyDescent="0.3">
      <c r="A275" s="42"/>
      <c r="B275" s="3">
        <v>45124</v>
      </c>
      <c r="C275" s="42"/>
      <c r="D275" s="1">
        <v>69</v>
      </c>
      <c r="E275" s="42"/>
      <c r="F275" s="2">
        <v>6417.69</v>
      </c>
      <c r="G275" s="56"/>
      <c r="H275" s="42"/>
      <c r="I275" s="42"/>
      <c r="J275" s="53"/>
      <c r="K275" s="54"/>
    </row>
    <row r="276" spans="1:11" x14ac:dyDescent="0.3">
      <c r="A276" s="42"/>
      <c r="B276" s="3">
        <v>45129</v>
      </c>
      <c r="C276" s="42"/>
      <c r="D276" s="1">
        <v>61</v>
      </c>
      <c r="E276" s="42"/>
      <c r="F276" s="2">
        <v>5673.61</v>
      </c>
      <c r="G276" s="56"/>
      <c r="H276" s="42"/>
      <c r="I276" s="42"/>
      <c r="J276" s="53"/>
      <c r="K276" s="54"/>
    </row>
    <row r="277" spans="1:11" x14ac:dyDescent="0.3">
      <c r="A277" s="42"/>
      <c r="B277" s="3">
        <v>45135</v>
      </c>
      <c r="C277" s="42"/>
      <c r="D277" s="1">
        <v>63</v>
      </c>
      <c r="E277" s="42"/>
      <c r="F277" s="2">
        <v>5369.63</v>
      </c>
      <c r="G277" s="57"/>
      <c r="H277" s="42"/>
      <c r="I277" s="42"/>
      <c r="J277" s="53"/>
      <c r="K277" s="54"/>
    </row>
    <row r="278" spans="1:11" x14ac:dyDescent="0.3">
      <c r="F278" s="5"/>
      <c r="G278" s="5"/>
      <c r="J278" s="60"/>
      <c r="K278" s="20"/>
    </row>
    <row r="279" spans="1:11" x14ac:dyDescent="0.3">
      <c r="F279" s="5"/>
      <c r="G279" s="5"/>
      <c r="J279" s="60"/>
      <c r="K279" s="20"/>
    </row>
    <row r="280" spans="1:11" x14ac:dyDescent="0.3">
      <c r="A280" s="42" t="s">
        <v>12</v>
      </c>
      <c r="B280" s="3">
        <v>45142</v>
      </c>
      <c r="C280" s="55">
        <v>93.1</v>
      </c>
      <c r="D280" s="1">
        <v>64</v>
      </c>
      <c r="E280" s="42">
        <f>D280+D281+D282+D283</f>
        <v>257</v>
      </c>
      <c r="F280" s="2">
        <v>5962.6</v>
      </c>
      <c r="G280" s="42">
        <f>F280+F281+F282+F283</f>
        <v>23391.53</v>
      </c>
      <c r="H280" s="42">
        <v>59235</v>
      </c>
      <c r="I280" s="42">
        <v>61230</v>
      </c>
      <c r="J280" s="53">
        <f t="shared" ref="J280" si="1">I280-H280</f>
        <v>1995</v>
      </c>
      <c r="K280" s="54">
        <f>J280/E280</f>
        <v>7.7626459143968871</v>
      </c>
    </row>
    <row r="281" spans="1:11" x14ac:dyDescent="0.3">
      <c r="A281" s="42"/>
      <c r="B281" s="3">
        <v>45149</v>
      </c>
      <c r="C281" s="56"/>
      <c r="D281" s="1">
        <v>68</v>
      </c>
      <c r="E281" s="42"/>
      <c r="F281" s="2">
        <v>6324.68</v>
      </c>
      <c r="G281" s="42"/>
      <c r="H281" s="42"/>
      <c r="I281" s="42"/>
      <c r="J281" s="53"/>
      <c r="K281" s="54"/>
    </row>
    <row r="282" spans="1:11" x14ac:dyDescent="0.3">
      <c r="A282" s="42"/>
      <c r="B282" s="3">
        <v>45156</v>
      </c>
      <c r="C282" s="56"/>
      <c r="D282" s="1">
        <v>65</v>
      </c>
      <c r="E282" s="42"/>
      <c r="F282" s="2">
        <v>6045.65</v>
      </c>
      <c r="G282" s="42"/>
      <c r="H282" s="42"/>
      <c r="I282" s="42"/>
      <c r="J282" s="53"/>
      <c r="K282" s="54"/>
    </row>
    <row r="283" spans="1:11" x14ac:dyDescent="0.3">
      <c r="A283" s="42"/>
      <c r="B283" s="3">
        <v>45162</v>
      </c>
      <c r="C283" s="57"/>
      <c r="D283" s="1">
        <v>60</v>
      </c>
      <c r="E283" s="42"/>
      <c r="F283" s="2">
        <v>5058.6000000000004</v>
      </c>
      <c r="G283" s="42"/>
      <c r="H283" s="42"/>
      <c r="I283" s="42"/>
      <c r="J283" s="53"/>
      <c r="K283" s="54"/>
    </row>
    <row r="284" spans="1:11" x14ac:dyDescent="0.3">
      <c r="A284" s="8"/>
      <c r="B284" s="9"/>
      <c r="E284" s="8"/>
      <c r="F284" s="5"/>
      <c r="G284" s="5"/>
      <c r="J284" s="4"/>
      <c r="K284" s="20"/>
    </row>
    <row r="285" spans="1:11" x14ac:dyDescent="0.3">
      <c r="A285" s="8"/>
      <c r="B285" s="9"/>
      <c r="E285" s="8"/>
      <c r="F285" s="5"/>
      <c r="G285" s="5"/>
      <c r="J285" s="4"/>
      <c r="K285" s="20"/>
    </row>
    <row r="286" spans="1:11" x14ac:dyDescent="0.3">
      <c r="A286" s="1"/>
      <c r="B286" s="1"/>
      <c r="C286" s="55">
        <v>93.1</v>
      </c>
      <c r="D286" s="1"/>
      <c r="E286" s="1"/>
      <c r="F286" s="2"/>
      <c r="G286" s="55">
        <f>F287+F288+F289</f>
        <v>18233.04</v>
      </c>
      <c r="H286" s="55">
        <v>61230</v>
      </c>
      <c r="I286" s="55">
        <v>62672</v>
      </c>
      <c r="J286" s="46">
        <f>I286-H286</f>
        <v>1442</v>
      </c>
      <c r="K286" s="63">
        <f>J286/E287</f>
        <v>7.3571428571428568</v>
      </c>
    </row>
    <row r="287" spans="1:11" x14ac:dyDescent="0.3">
      <c r="A287" s="42" t="s">
        <v>13</v>
      </c>
      <c r="B287" s="3">
        <v>45170</v>
      </c>
      <c r="C287" s="56"/>
      <c r="D287" s="1">
        <v>64</v>
      </c>
      <c r="E287" s="42">
        <f>D287+D288+D289</f>
        <v>196</v>
      </c>
      <c r="F287" s="2">
        <v>5952</v>
      </c>
      <c r="G287" s="56"/>
      <c r="H287" s="56"/>
      <c r="I287" s="56"/>
      <c r="J287" s="47"/>
      <c r="K287" s="64"/>
    </row>
    <row r="288" spans="1:11" x14ac:dyDescent="0.3">
      <c r="A288" s="42"/>
      <c r="B288" s="3">
        <v>45180</v>
      </c>
      <c r="C288" s="56"/>
      <c r="D288" s="1">
        <v>70</v>
      </c>
      <c r="E288" s="42"/>
      <c r="F288" s="2">
        <v>6510.7</v>
      </c>
      <c r="G288" s="56"/>
      <c r="H288" s="56"/>
      <c r="I288" s="56"/>
      <c r="J288" s="47"/>
      <c r="K288" s="64"/>
    </row>
    <row r="289" spans="1:11" x14ac:dyDescent="0.3">
      <c r="A289" s="42"/>
      <c r="B289" s="3">
        <v>45192</v>
      </c>
      <c r="C289" s="57"/>
      <c r="D289" s="1">
        <v>62</v>
      </c>
      <c r="E289" s="42"/>
      <c r="F289" s="2">
        <v>5770.34</v>
      </c>
      <c r="G289" s="57"/>
      <c r="H289" s="57"/>
      <c r="I289" s="57"/>
      <c r="J289" s="48"/>
      <c r="K289" s="65"/>
    </row>
    <row r="290" spans="1:11" x14ac:dyDescent="0.3">
      <c r="J290" s="4"/>
      <c r="K290" s="20"/>
    </row>
    <row r="291" spans="1:11" x14ac:dyDescent="0.3">
      <c r="A291" s="42" t="s">
        <v>14</v>
      </c>
      <c r="B291" s="3">
        <v>45201</v>
      </c>
      <c r="C291" s="42">
        <v>93.1</v>
      </c>
      <c r="D291" s="1">
        <v>66</v>
      </c>
      <c r="E291" s="42">
        <f>D291+D292+D293+D294+D295</f>
        <v>311</v>
      </c>
      <c r="F291" s="2">
        <v>6138.66</v>
      </c>
      <c r="G291" s="42">
        <f>F291+F292+F293+F294+F295</f>
        <v>25927.13</v>
      </c>
      <c r="H291" s="52">
        <v>62672</v>
      </c>
      <c r="I291" s="42">
        <v>64780</v>
      </c>
      <c r="J291" s="53">
        <f>I291-H291</f>
        <v>2108</v>
      </c>
      <c r="K291" s="54">
        <f>J291/E291</f>
        <v>6.778135048231511</v>
      </c>
    </row>
    <row r="292" spans="1:11" x14ac:dyDescent="0.3">
      <c r="A292" s="42"/>
      <c r="B292" s="3">
        <v>45208</v>
      </c>
      <c r="C292" s="42"/>
      <c r="D292" s="1">
        <v>63</v>
      </c>
      <c r="E292" s="42"/>
      <c r="F292" s="2">
        <v>5859.63</v>
      </c>
      <c r="G292" s="42"/>
      <c r="H292" s="52"/>
      <c r="I292" s="42"/>
      <c r="J292" s="53"/>
      <c r="K292" s="54"/>
    </row>
    <row r="293" spans="1:11" x14ac:dyDescent="0.3">
      <c r="A293" s="42"/>
      <c r="B293" s="3">
        <v>45213</v>
      </c>
      <c r="C293" s="42"/>
      <c r="D293" s="1">
        <v>62</v>
      </c>
      <c r="E293" s="42"/>
      <c r="F293" s="2">
        <v>5766.62</v>
      </c>
      <c r="G293" s="42"/>
      <c r="H293" s="52"/>
      <c r="I293" s="42"/>
      <c r="J293" s="53"/>
      <c r="K293" s="54"/>
    </row>
    <row r="294" spans="1:11" x14ac:dyDescent="0.3">
      <c r="A294" s="42"/>
      <c r="B294" s="3">
        <v>45218</v>
      </c>
      <c r="C294" s="42"/>
      <c r="D294" s="1">
        <v>54</v>
      </c>
      <c r="E294" s="42"/>
      <c r="F294" s="2">
        <v>5023.5600000000004</v>
      </c>
      <c r="G294" s="42"/>
      <c r="H294" s="52"/>
      <c r="I294" s="42"/>
      <c r="J294" s="53"/>
      <c r="K294" s="54"/>
    </row>
    <row r="295" spans="1:11" x14ac:dyDescent="0.3">
      <c r="A295" s="42"/>
      <c r="B295" s="3">
        <v>45225</v>
      </c>
      <c r="C295" s="42"/>
      <c r="D295" s="1">
        <v>66</v>
      </c>
      <c r="E295" s="42"/>
      <c r="F295" s="2">
        <v>3138.66</v>
      </c>
      <c r="G295" s="42"/>
      <c r="H295" s="52"/>
      <c r="I295" s="42"/>
      <c r="J295" s="53"/>
      <c r="K295" s="54"/>
    </row>
    <row r="296" spans="1:11" x14ac:dyDescent="0.3">
      <c r="A296" s="8"/>
      <c r="B296" s="9"/>
      <c r="C296" s="8"/>
      <c r="E296" s="8"/>
      <c r="G296" s="8"/>
      <c r="H296" s="10"/>
      <c r="I296" s="8"/>
      <c r="J296" s="4"/>
      <c r="K296" s="21"/>
    </row>
    <row r="297" spans="1:11" x14ac:dyDescent="0.3">
      <c r="A297" s="8"/>
      <c r="B297" s="9"/>
      <c r="C297" s="8"/>
      <c r="E297" s="8"/>
      <c r="G297" s="8"/>
      <c r="H297" s="10"/>
      <c r="I297" s="8"/>
      <c r="J297" s="4"/>
      <c r="K297" s="21"/>
    </row>
    <row r="298" spans="1:11" x14ac:dyDescent="0.3">
      <c r="A298" s="42" t="s">
        <v>35</v>
      </c>
      <c r="B298" s="3">
        <v>45241</v>
      </c>
      <c r="C298" s="42">
        <v>93.01</v>
      </c>
      <c r="D298" s="1">
        <v>66</v>
      </c>
      <c r="E298" s="42">
        <f>D298+D299+D300</f>
        <v>186</v>
      </c>
      <c r="F298" s="2">
        <f>D298*C298</f>
        <v>6138.6600000000008</v>
      </c>
      <c r="G298" s="55">
        <f>F298+F299+F300</f>
        <v>17299.86</v>
      </c>
      <c r="H298" s="42">
        <v>64780</v>
      </c>
      <c r="I298" s="42">
        <v>65820</v>
      </c>
      <c r="J298" s="53">
        <f>I298-H298</f>
        <v>1040</v>
      </c>
      <c r="K298" s="54">
        <f>J298/E298</f>
        <v>5.591397849462366</v>
      </c>
    </row>
    <row r="299" spans="1:11" x14ac:dyDescent="0.3">
      <c r="A299" s="42"/>
      <c r="B299" s="3">
        <v>45252</v>
      </c>
      <c r="C299" s="42"/>
      <c r="D299" s="1">
        <v>59</v>
      </c>
      <c r="E299" s="42"/>
      <c r="F299" s="2">
        <f>D299*C298</f>
        <v>5487.59</v>
      </c>
      <c r="G299" s="56"/>
      <c r="H299" s="42"/>
      <c r="I299" s="42"/>
      <c r="J299" s="53"/>
      <c r="K299" s="54"/>
    </row>
    <row r="300" spans="1:11" x14ac:dyDescent="0.3">
      <c r="A300" s="42"/>
      <c r="B300" s="3">
        <v>45259</v>
      </c>
      <c r="C300" s="42"/>
      <c r="D300" s="1">
        <v>61</v>
      </c>
      <c r="E300" s="42"/>
      <c r="F300" s="2">
        <f>D300*C298</f>
        <v>5673.6100000000006</v>
      </c>
      <c r="G300" s="56"/>
      <c r="H300" s="42"/>
      <c r="I300" s="42"/>
      <c r="J300" s="53"/>
      <c r="K300" s="54"/>
    </row>
    <row r="301" spans="1:11" x14ac:dyDescent="0.3">
      <c r="F301" s="5"/>
      <c r="G301" s="5"/>
      <c r="J301" s="4"/>
      <c r="K301" s="20"/>
    </row>
    <row r="302" spans="1:11" x14ac:dyDescent="0.3">
      <c r="A302" s="42" t="s">
        <v>36</v>
      </c>
      <c r="B302" s="3">
        <v>45264</v>
      </c>
      <c r="C302" s="55">
        <v>93.01</v>
      </c>
      <c r="D302" s="1">
        <v>65</v>
      </c>
      <c r="E302" s="55">
        <f>D302+D303+D304+D305+D306</f>
        <v>317</v>
      </c>
      <c r="F302" s="2">
        <f>D302*C302</f>
        <v>6045.6500000000005</v>
      </c>
      <c r="G302" s="55">
        <f>F302+F303+F304+F305+F306</f>
        <v>29484.170000000002</v>
      </c>
      <c r="H302" s="55">
        <v>65820</v>
      </c>
      <c r="I302" s="55">
        <v>68051</v>
      </c>
      <c r="J302" s="46">
        <f>I302-H302</f>
        <v>2231</v>
      </c>
      <c r="K302" s="63">
        <f>J302/E302:E306</f>
        <v>7.0378548895899051</v>
      </c>
    </row>
    <row r="303" spans="1:11" x14ac:dyDescent="0.3">
      <c r="A303" s="42"/>
      <c r="B303" s="3">
        <v>45269</v>
      </c>
      <c r="C303" s="56"/>
      <c r="D303" s="1">
        <v>58</v>
      </c>
      <c r="E303" s="56"/>
      <c r="F303" s="2">
        <f>D303*C302</f>
        <v>5394.58</v>
      </c>
      <c r="G303" s="56"/>
      <c r="H303" s="56"/>
      <c r="I303" s="56"/>
      <c r="J303" s="47"/>
      <c r="K303" s="64"/>
    </row>
    <row r="304" spans="1:11" x14ac:dyDescent="0.3">
      <c r="A304" s="42"/>
      <c r="B304" s="3">
        <v>45286</v>
      </c>
      <c r="C304" s="56"/>
      <c r="D304" s="1">
        <v>61</v>
      </c>
      <c r="E304" s="56"/>
      <c r="F304" s="2">
        <f>D304*C302</f>
        <v>5673.6100000000006</v>
      </c>
      <c r="G304" s="56"/>
      <c r="H304" s="56"/>
      <c r="I304" s="56"/>
      <c r="J304" s="47"/>
      <c r="K304" s="64"/>
    </row>
    <row r="305" spans="1:11" x14ac:dyDescent="0.3">
      <c r="A305" s="42"/>
      <c r="B305" s="3">
        <v>45282</v>
      </c>
      <c r="C305" s="56"/>
      <c r="D305" s="1">
        <v>65</v>
      </c>
      <c r="E305" s="56"/>
      <c r="F305" s="2">
        <f>D305*C302</f>
        <v>6045.6500000000005</v>
      </c>
      <c r="G305" s="56"/>
      <c r="H305" s="56"/>
      <c r="I305" s="56"/>
      <c r="J305" s="47"/>
      <c r="K305" s="64"/>
    </row>
    <row r="306" spans="1:11" x14ac:dyDescent="0.3">
      <c r="A306" s="7"/>
      <c r="B306" s="3">
        <v>45289</v>
      </c>
      <c r="C306" s="57"/>
      <c r="D306" s="1">
        <v>68</v>
      </c>
      <c r="E306" s="57"/>
      <c r="F306" s="2">
        <f>D306*C302</f>
        <v>6324.68</v>
      </c>
      <c r="G306" s="57"/>
      <c r="H306" s="57"/>
      <c r="I306" s="57"/>
      <c r="J306" s="48"/>
      <c r="K306" s="65"/>
    </row>
    <row r="307" spans="1:11" x14ac:dyDescent="0.3">
      <c r="A307" s="8"/>
      <c r="B307" s="9"/>
      <c r="E307" s="8"/>
      <c r="F307" s="5"/>
      <c r="G307" s="5"/>
      <c r="J307" s="4"/>
      <c r="K307" s="20"/>
    </row>
    <row r="308" spans="1:11" x14ac:dyDescent="0.3">
      <c r="A308" s="55" t="s">
        <v>37</v>
      </c>
      <c r="B308" s="1"/>
      <c r="C308" s="43"/>
      <c r="D308" s="1"/>
      <c r="E308" s="43"/>
      <c r="F308" s="2"/>
      <c r="G308" s="43"/>
      <c r="H308" s="43"/>
      <c r="I308" s="43"/>
      <c r="J308" s="46"/>
      <c r="K308" s="49"/>
    </row>
    <row r="309" spans="1:11" x14ac:dyDescent="0.3">
      <c r="A309" s="56"/>
      <c r="B309" s="3"/>
      <c r="C309" s="44"/>
      <c r="D309" s="1"/>
      <c r="E309" s="44"/>
      <c r="F309" s="2"/>
      <c r="G309" s="44"/>
      <c r="H309" s="44"/>
      <c r="I309" s="44"/>
      <c r="J309" s="47"/>
      <c r="K309" s="50"/>
    </row>
    <row r="310" spans="1:11" x14ac:dyDescent="0.3">
      <c r="A310" s="56"/>
      <c r="B310" s="3"/>
      <c r="C310" s="44"/>
      <c r="D310" s="1"/>
      <c r="E310" s="44"/>
      <c r="F310" s="2"/>
      <c r="G310" s="44"/>
      <c r="H310" s="44"/>
      <c r="I310" s="44"/>
      <c r="J310" s="47"/>
      <c r="K310" s="50"/>
    </row>
    <row r="311" spans="1:11" x14ac:dyDescent="0.3">
      <c r="A311" s="57"/>
      <c r="B311" s="3"/>
      <c r="C311" s="45"/>
      <c r="D311" s="1"/>
      <c r="E311" s="45"/>
      <c r="F311" s="2"/>
      <c r="G311" s="45"/>
      <c r="H311" s="45"/>
      <c r="I311" s="45"/>
      <c r="J311" s="48"/>
      <c r="K311" s="51"/>
    </row>
    <row r="312" spans="1:11" x14ac:dyDescent="0.3">
      <c r="J312" s="4"/>
      <c r="K312" s="20"/>
    </row>
    <row r="313" spans="1:11" x14ac:dyDescent="0.3">
      <c r="A313" s="42" t="s">
        <v>38</v>
      </c>
      <c r="B313" s="3"/>
      <c r="C313" s="42"/>
      <c r="D313" s="1"/>
      <c r="E313" s="42"/>
      <c r="F313" s="1"/>
      <c r="G313" s="42"/>
      <c r="H313" s="52"/>
      <c r="I313" s="42"/>
      <c r="J313" s="53"/>
      <c r="K313" s="54"/>
    </row>
    <row r="314" spans="1:11" x14ac:dyDescent="0.3">
      <c r="A314" s="42"/>
      <c r="B314" s="3"/>
      <c r="C314" s="42"/>
      <c r="D314" s="1"/>
      <c r="E314" s="42"/>
      <c r="F314" s="1"/>
      <c r="G314" s="42"/>
      <c r="H314" s="52"/>
      <c r="I314" s="42"/>
      <c r="J314" s="53"/>
      <c r="K314" s="54"/>
    </row>
    <row r="315" spans="1:11" x14ac:dyDescent="0.3">
      <c r="A315" s="42"/>
      <c r="B315" s="3"/>
      <c r="C315" s="42"/>
      <c r="D315" s="1"/>
      <c r="E315" s="42"/>
      <c r="F315" s="1"/>
      <c r="G315" s="42"/>
      <c r="H315" s="52"/>
      <c r="I315" s="42"/>
      <c r="J315" s="53"/>
      <c r="K315" s="54"/>
    </row>
    <row r="316" spans="1:11" x14ac:dyDescent="0.3">
      <c r="A316" s="42"/>
      <c r="B316" s="3"/>
      <c r="C316" s="42"/>
      <c r="D316" s="1"/>
      <c r="E316" s="42"/>
      <c r="F316" s="1"/>
      <c r="G316" s="42"/>
      <c r="H316" s="52"/>
      <c r="I316" s="42"/>
      <c r="J316" s="53"/>
      <c r="K316" s="54"/>
    </row>
    <row r="317" spans="1:11" x14ac:dyDescent="0.3">
      <c r="A317" s="42"/>
      <c r="B317" s="3"/>
      <c r="C317" s="42"/>
      <c r="D317" s="1"/>
      <c r="E317" s="42"/>
      <c r="F317" s="1"/>
      <c r="G317" s="42"/>
      <c r="H317" s="52"/>
      <c r="I317" s="42"/>
      <c r="J317" s="53"/>
      <c r="K317" s="54"/>
    </row>
    <row r="320" spans="1:11" ht="21" x14ac:dyDescent="0.4">
      <c r="A320" s="25" t="s">
        <v>102</v>
      </c>
      <c r="B320" s="25"/>
      <c r="C320" s="25"/>
      <c r="D320" s="25"/>
      <c r="E320" s="25">
        <f>SUM(E269:E319)</f>
        <v>1720.1</v>
      </c>
      <c r="F320" s="25">
        <f>SUM(F269:F319)</f>
        <v>155980.21</v>
      </c>
      <c r="G320" s="25">
        <f>SUM(G269:G319)</f>
        <v>155980.21</v>
      </c>
      <c r="H320" s="25"/>
      <c r="I320" s="25"/>
      <c r="J320" s="25">
        <f>SUM(J269:J319)</f>
        <v>11833</v>
      </c>
      <c r="K320" s="34">
        <f>J320/E320</f>
        <v>6.8792512063252138</v>
      </c>
    </row>
  </sheetData>
  <mergeCells count="437">
    <mergeCell ref="A298:A300"/>
    <mergeCell ref="A146:F146"/>
    <mergeCell ref="A147:F147"/>
    <mergeCell ref="A148:F148"/>
    <mergeCell ref="A149:F149"/>
    <mergeCell ref="A204:F204"/>
    <mergeCell ref="A205:F205"/>
    <mergeCell ref="A206:F206"/>
    <mergeCell ref="A207:F207"/>
    <mergeCell ref="A252:A256"/>
    <mergeCell ref="C252:C256"/>
    <mergeCell ref="E252:E256"/>
    <mergeCell ref="A210:A212"/>
    <mergeCell ref="C210:C212"/>
    <mergeCell ref="E210:E212"/>
    <mergeCell ref="C108:C110"/>
    <mergeCell ref="D108:D110"/>
    <mergeCell ref="E108:E110"/>
    <mergeCell ref="A108:A110"/>
    <mergeCell ref="D112:D115"/>
    <mergeCell ref="F112:F115"/>
    <mergeCell ref="A208:F208"/>
    <mergeCell ref="A152:A154"/>
    <mergeCell ref="C152:C154"/>
    <mergeCell ref="E152:E154"/>
    <mergeCell ref="G135:G139"/>
    <mergeCell ref="H135:H139"/>
    <mergeCell ref="I135:I139"/>
    <mergeCell ref="J135:J139"/>
    <mergeCell ref="K135:K139"/>
    <mergeCell ref="A84:F84"/>
    <mergeCell ref="A85:F85"/>
    <mergeCell ref="A86:F86"/>
    <mergeCell ref="A129:A132"/>
    <mergeCell ref="C129:C132"/>
    <mergeCell ref="E129:E132"/>
    <mergeCell ref="G129:G132"/>
    <mergeCell ref="H129:H132"/>
    <mergeCell ref="I129:I132"/>
    <mergeCell ref="A112:A115"/>
    <mergeCell ref="C112:C115"/>
    <mergeCell ref="E112:E115"/>
    <mergeCell ref="G112:G115"/>
    <mergeCell ref="H112:H115"/>
    <mergeCell ref="I112:I115"/>
    <mergeCell ref="I101:I103"/>
    <mergeCell ref="I94:I96"/>
    <mergeCell ref="C135:C139"/>
    <mergeCell ref="E135:E139"/>
    <mergeCell ref="J112:J115"/>
    <mergeCell ref="K112:K115"/>
    <mergeCell ref="A1:K1"/>
    <mergeCell ref="E94:E96"/>
    <mergeCell ref="D101:D103"/>
    <mergeCell ref="F101:F103"/>
    <mergeCell ref="I246:I249"/>
    <mergeCell ref="J246:J249"/>
    <mergeCell ref="K246:K249"/>
    <mergeCell ref="I236:I238"/>
    <mergeCell ref="J236:J238"/>
    <mergeCell ref="K236:K238"/>
    <mergeCell ref="J239:J240"/>
    <mergeCell ref="A241:A243"/>
    <mergeCell ref="C241:C243"/>
    <mergeCell ref="E241:E243"/>
    <mergeCell ref="G241:G243"/>
    <mergeCell ref="H241:H243"/>
    <mergeCell ref="I241:I243"/>
    <mergeCell ref="J241:J243"/>
    <mergeCell ref="K241:K243"/>
    <mergeCell ref="A236:A238"/>
    <mergeCell ref="C236:C238"/>
    <mergeCell ref="E236:E238"/>
    <mergeCell ref="G252:G256"/>
    <mergeCell ref="H252:H256"/>
    <mergeCell ref="I252:I256"/>
    <mergeCell ref="J252:J256"/>
    <mergeCell ref="K252:K256"/>
    <mergeCell ref="A246:A249"/>
    <mergeCell ref="C246:C249"/>
    <mergeCell ref="E246:E249"/>
    <mergeCell ref="G246:G249"/>
    <mergeCell ref="H246:H249"/>
    <mergeCell ref="G236:G238"/>
    <mergeCell ref="H236:H238"/>
    <mergeCell ref="I225:I227"/>
    <mergeCell ref="J225:J227"/>
    <mergeCell ref="K225:K227"/>
    <mergeCell ref="A230:A233"/>
    <mergeCell ref="C230:C233"/>
    <mergeCell ref="E230:E233"/>
    <mergeCell ref="G230:G233"/>
    <mergeCell ref="H230:H233"/>
    <mergeCell ref="I230:I233"/>
    <mergeCell ref="J230:J233"/>
    <mergeCell ref="K230:K233"/>
    <mergeCell ref="A225:A227"/>
    <mergeCell ref="C225:C227"/>
    <mergeCell ref="E225:E227"/>
    <mergeCell ref="G225:G227"/>
    <mergeCell ref="H225:H227"/>
    <mergeCell ref="I215:I217"/>
    <mergeCell ref="J215:J217"/>
    <mergeCell ref="K215:K217"/>
    <mergeCell ref="A220:A222"/>
    <mergeCell ref="C220:C222"/>
    <mergeCell ref="E220:E222"/>
    <mergeCell ref="G220:G222"/>
    <mergeCell ref="H220:H222"/>
    <mergeCell ref="I220:I222"/>
    <mergeCell ref="J220:J222"/>
    <mergeCell ref="K220:K222"/>
    <mergeCell ref="A215:A217"/>
    <mergeCell ref="C215:C217"/>
    <mergeCell ref="E215:E217"/>
    <mergeCell ref="G215:G217"/>
    <mergeCell ref="H215:H217"/>
    <mergeCell ref="G210:G212"/>
    <mergeCell ref="H210:H212"/>
    <mergeCell ref="I210:I212"/>
    <mergeCell ref="J210:J212"/>
    <mergeCell ref="K210:K212"/>
    <mergeCell ref="I188:I191"/>
    <mergeCell ref="J188:J191"/>
    <mergeCell ref="K188:K191"/>
    <mergeCell ref="A194:A198"/>
    <mergeCell ref="C194:C198"/>
    <mergeCell ref="E194:E198"/>
    <mergeCell ref="G194:G198"/>
    <mergeCell ref="H194:H198"/>
    <mergeCell ref="I194:I198"/>
    <mergeCell ref="J194:J198"/>
    <mergeCell ref="K194:K198"/>
    <mergeCell ref="A188:A191"/>
    <mergeCell ref="C188:C191"/>
    <mergeCell ref="E188:E191"/>
    <mergeCell ref="G188:G191"/>
    <mergeCell ref="H188:H191"/>
    <mergeCell ref="I178:I180"/>
    <mergeCell ref="J178:J180"/>
    <mergeCell ref="K178:K180"/>
    <mergeCell ref="J181:J182"/>
    <mergeCell ref="A183:A185"/>
    <mergeCell ref="C183:C185"/>
    <mergeCell ref="E183:E185"/>
    <mergeCell ref="G183:G185"/>
    <mergeCell ref="H183:H185"/>
    <mergeCell ref="I183:I185"/>
    <mergeCell ref="J183:J185"/>
    <mergeCell ref="K183:K185"/>
    <mergeCell ref="A178:A180"/>
    <mergeCell ref="C178:C180"/>
    <mergeCell ref="E178:E180"/>
    <mergeCell ref="G178:G180"/>
    <mergeCell ref="H178:H180"/>
    <mergeCell ref="I166:I169"/>
    <mergeCell ref="J166:J169"/>
    <mergeCell ref="K166:K169"/>
    <mergeCell ref="A172:A175"/>
    <mergeCell ref="C172:C175"/>
    <mergeCell ref="E172:E175"/>
    <mergeCell ref="G172:G175"/>
    <mergeCell ref="H172:H175"/>
    <mergeCell ref="I172:I175"/>
    <mergeCell ref="J172:J175"/>
    <mergeCell ref="K172:K175"/>
    <mergeCell ref="A166:A169"/>
    <mergeCell ref="C166:C169"/>
    <mergeCell ref="E166:E169"/>
    <mergeCell ref="G166:G169"/>
    <mergeCell ref="H166:H169"/>
    <mergeCell ref="I156:I159"/>
    <mergeCell ref="J156:J159"/>
    <mergeCell ref="K156:K159"/>
    <mergeCell ref="A161:A163"/>
    <mergeCell ref="C161:C163"/>
    <mergeCell ref="E161:E163"/>
    <mergeCell ref="G161:G163"/>
    <mergeCell ref="H161:H163"/>
    <mergeCell ref="I161:I163"/>
    <mergeCell ref="J161:J163"/>
    <mergeCell ref="K161:K163"/>
    <mergeCell ref="A156:A159"/>
    <mergeCell ref="C156:C159"/>
    <mergeCell ref="E156:E159"/>
    <mergeCell ref="G156:G159"/>
    <mergeCell ref="H156:H159"/>
    <mergeCell ref="G152:G154"/>
    <mergeCell ref="H152:H154"/>
    <mergeCell ref="I152:I154"/>
    <mergeCell ref="J152:J154"/>
    <mergeCell ref="K152:K154"/>
    <mergeCell ref="I118:I121"/>
    <mergeCell ref="J118:J121"/>
    <mergeCell ref="K118:K121"/>
    <mergeCell ref="A123:A127"/>
    <mergeCell ref="C123:C127"/>
    <mergeCell ref="E123:E127"/>
    <mergeCell ref="G123:G127"/>
    <mergeCell ref="H123:H127"/>
    <mergeCell ref="I123:I127"/>
    <mergeCell ref="J123:J127"/>
    <mergeCell ref="K123:K127"/>
    <mergeCell ref="A118:A121"/>
    <mergeCell ref="C118:C121"/>
    <mergeCell ref="E118:E121"/>
    <mergeCell ref="G118:G121"/>
    <mergeCell ref="H118:H121"/>
    <mergeCell ref="J129:J132"/>
    <mergeCell ref="K129:K132"/>
    <mergeCell ref="A135:A139"/>
    <mergeCell ref="K108:K110"/>
    <mergeCell ref="F108:F110"/>
    <mergeCell ref="G108:G110"/>
    <mergeCell ref="H108:H110"/>
    <mergeCell ref="I108:I110"/>
    <mergeCell ref="J108:J110"/>
    <mergeCell ref="J101:J103"/>
    <mergeCell ref="K101:K103"/>
    <mergeCell ref="A105:A106"/>
    <mergeCell ref="B105:B106"/>
    <mergeCell ref="A101:A103"/>
    <mergeCell ref="C101:C103"/>
    <mergeCell ref="E101:E103"/>
    <mergeCell ref="G101:G103"/>
    <mergeCell ref="H101:H103"/>
    <mergeCell ref="E105:E106"/>
    <mergeCell ref="D105:D106"/>
    <mergeCell ref="C105:C106"/>
    <mergeCell ref="G105:G106"/>
    <mergeCell ref="H105:H106"/>
    <mergeCell ref="I105:I106"/>
    <mergeCell ref="J105:J106"/>
    <mergeCell ref="K105:K106"/>
    <mergeCell ref="B108:B110"/>
    <mergeCell ref="J94:J96"/>
    <mergeCell ref="K94:K96"/>
    <mergeCell ref="A98:A99"/>
    <mergeCell ref="C98:C99"/>
    <mergeCell ref="E98:E99"/>
    <mergeCell ref="G98:G99"/>
    <mergeCell ref="H98:H99"/>
    <mergeCell ref="I98:I99"/>
    <mergeCell ref="J98:J99"/>
    <mergeCell ref="K98:K99"/>
    <mergeCell ref="A94:A96"/>
    <mergeCell ref="C94:C96"/>
    <mergeCell ref="G94:G96"/>
    <mergeCell ref="H94:H96"/>
    <mergeCell ref="N16:O16"/>
    <mergeCell ref="A89:A91"/>
    <mergeCell ref="C89:C91"/>
    <mergeCell ref="E89:E91"/>
    <mergeCell ref="G89:G91"/>
    <mergeCell ref="H89:H91"/>
    <mergeCell ref="I89:I91"/>
    <mergeCell ref="J89:J91"/>
    <mergeCell ref="K89:K91"/>
    <mergeCell ref="N17:O17"/>
    <mergeCell ref="A48:A50"/>
    <mergeCell ref="C48:C50"/>
    <mergeCell ref="E48:E50"/>
    <mergeCell ref="G48:G50"/>
    <mergeCell ref="H48:H50"/>
    <mergeCell ref="I48:I50"/>
    <mergeCell ref="J48:J50"/>
    <mergeCell ref="K48:K50"/>
    <mergeCell ref="A43:A45"/>
    <mergeCell ref="C43:C45"/>
    <mergeCell ref="K15:K20"/>
    <mergeCell ref="A83:F83"/>
    <mergeCell ref="H35:H40"/>
    <mergeCell ref="J23:J27"/>
    <mergeCell ref="N13:O13"/>
    <mergeCell ref="N11:O11"/>
    <mergeCell ref="N10:O10"/>
    <mergeCell ref="N12:O12"/>
    <mergeCell ref="I53:I56"/>
    <mergeCell ref="J53:J56"/>
    <mergeCell ref="K53:K56"/>
    <mergeCell ref="A59:A63"/>
    <mergeCell ref="C59:C63"/>
    <mergeCell ref="E59:E63"/>
    <mergeCell ref="G59:G63"/>
    <mergeCell ref="H59:H63"/>
    <mergeCell ref="I59:I63"/>
    <mergeCell ref="J59:J63"/>
    <mergeCell ref="K59:K63"/>
    <mergeCell ref="A53:A56"/>
    <mergeCell ref="C53:C56"/>
    <mergeCell ref="E53:E56"/>
    <mergeCell ref="G53:G56"/>
    <mergeCell ref="H53:H56"/>
    <mergeCell ref="J43:J45"/>
    <mergeCell ref="K43:K45"/>
    <mergeCell ref="N14:O14"/>
    <mergeCell ref="N15:O15"/>
    <mergeCell ref="K286:K289"/>
    <mergeCell ref="I298:I300"/>
    <mergeCell ref="J298:J300"/>
    <mergeCell ref="K298:K300"/>
    <mergeCell ref="K291:K295"/>
    <mergeCell ref="K280:K283"/>
    <mergeCell ref="J280:J283"/>
    <mergeCell ref="C298:C300"/>
    <mergeCell ref="E298:E300"/>
    <mergeCell ref="G298:G300"/>
    <mergeCell ref="H298:H300"/>
    <mergeCell ref="G43:G45"/>
    <mergeCell ref="I43:I45"/>
    <mergeCell ref="H23:H27"/>
    <mergeCell ref="C15:C20"/>
    <mergeCell ref="H15:H20"/>
    <mergeCell ref="E43:E45"/>
    <mergeCell ref="A10:A12"/>
    <mergeCell ref="E10:E12"/>
    <mergeCell ref="G10:G12"/>
    <mergeCell ref="H10:H12"/>
    <mergeCell ref="G23:G27"/>
    <mergeCell ref="A35:A40"/>
    <mergeCell ref="C35:C40"/>
    <mergeCell ref="E35:E40"/>
    <mergeCell ref="G35:G40"/>
    <mergeCell ref="K35:K40"/>
    <mergeCell ref="E23:E27"/>
    <mergeCell ref="A29:A32"/>
    <mergeCell ref="G29:G32"/>
    <mergeCell ref="H29:H32"/>
    <mergeCell ref="I29:I32"/>
    <mergeCell ref="J29:J32"/>
    <mergeCell ref="K29:K32"/>
    <mergeCell ref="E29:E32"/>
    <mergeCell ref="C29:C32"/>
    <mergeCell ref="I23:I27"/>
    <mergeCell ref="E313:E317"/>
    <mergeCell ref="J313:J317"/>
    <mergeCell ref="C313:C317"/>
    <mergeCell ref="A302:A305"/>
    <mergeCell ref="K308:K311"/>
    <mergeCell ref="E308:E311"/>
    <mergeCell ref="C308:C311"/>
    <mergeCell ref="I313:I317"/>
    <mergeCell ref="K313:K317"/>
    <mergeCell ref="C302:C306"/>
    <mergeCell ref="G302:G306"/>
    <mergeCell ref="H302:H306"/>
    <mergeCell ref="I302:I306"/>
    <mergeCell ref="J302:J306"/>
    <mergeCell ref="K302:K306"/>
    <mergeCell ref="A308:A311"/>
    <mergeCell ref="A313:A317"/>
    <mergeCell ref="E302:E306"/>
    <mergeCell ref="C23:C27"/>
    <mergeCell ref="A15:A20"/>
    <mergeCell ref="E15:E20"/>
    <mergeCell ref="G15:G20"/>
    <mergeCell ref="J15:J20"/>
    <mergeCell ref="C10:C12"/>
    <mergeCell ref="K10:K12"/>
    <mergeCell ref="A4:F4"/>
    <mergeCell ref="A5:F5"/>
    <mergeCell ref="A6:F6"/>
    <mergeCell ref="A7:F7"/>
    <mergeCell ref="I10:I12"/>
    <mergeCell ref="J10:J12"/>
    <mergeCell ref="G313:G317"/>
    <mergeCell ref="H313:H317"/>
    <mergeCell ref="J278:J279"/>
    <mergeCell ref="A291:A295"/>
    <mergeCell ref="C291:C295"/>
    <mergeCell ref="E291:E295"/>
    <mergeCell ref="G291:G295"/>
    <mergeCell ref="A287:A289"/>
    <mergeCell ref="E287:E289"/>
    <mergeCell ref="H291:H295"/>
    <mergeCell ref="H280:H283"/>
    <mergeCell ref="I280:I283"/>
    <mergeCell ref="I291:I295"/>
    <mergeCell ref="J291:J295"/>
    <mergeCell ref="A280:A283"/>
    <mergeCell ref="E280:E283"/>
    <mergeCell ref="G280:G283"/>
    <mergeCell ref="C280:C283"/>
    <mergeCell ref="C286:C289"/>
    <mergeCell ref="G286:G289"/>
    <mergeCell ref="H286:H289"/>
    <mergeCell ref="I286:I289"/>
    <mergeCell ref="J286:J289"/>
    <mergeCell ref="G308:G311"/>
    <mergeCell ref="A2:K2"/>
    <mergeCell ref="A269:A270"/>
    <mergeCell ref="A3:K3"/>
    <mergeCell ref="A273:A277"/>
    <mergeCell ref="E273:E277"/>
    <mergeCell ref="J271:J272"/>
    <mergeCell ref="H269:H270"/>
    <mergeCell ref="I269:I270"/>
    <mergeCell ref="J269:J270"/>
    <mergeCell ref="C269:C270"/>
    <mergeCell ref="E269:E270"/>
    <mergeCell ref="C273:C277"/>
    <mergeCell ref="G273:G277"/>
    <mergeCell ref="K273:K277"/>
    <mergeCell ref="J273:J277"/>
    <mergeCell ref="H273:H277"/>
    <mergeCell ref="I273:I277"/>
    <mergeCell ref="K269:K270"/>
    <mergeCell ref="G269:G270"/>
    <mergeCell ref="A263:F263"/>
    <mergeCell ref="A264:F264"/>
    <mergeCell ref="A265:F265"/>
    <mergeCell ref="A266:F266"/>
    <mergeCell ref="H43:H45"/>
    <mergeCell ref="I35:I40"/>
    <mergeCell ref="J35:J40"/>
    <mergeCell ref="I15:I20"/>
    <mergeCell ref="H308:H311"/>
    <mergeCell ref="I308:I311"/>
    <mergeCell ref="J308:J311"/>
    <mergeCell ref="K66:K69"/>
    <mergeCell ref="A72:A76"/>
    <mergeCell ref="C72:C76"/>
    <mergeCell ref="E72:E76"/>
    <mergeCell ref="G72:G76"/>
    <mergeCell ref="H72:H76"/>
    <mergeCell ref="I72:I76"/>
    <mergeCell ref="J72:J76"/>
    <mergeCell ref="K72:K76"/>
    <mergeCell ref="G66:G69"/>
    <mergeCell ref="H66:H69"/>
    <mergeCell ref="I66:I69"/>
    <mergeCell ref="J66:J69"/>
    <mergeCell ref="A66:A69"/>
    <mergeCell ref="C66:C69"/>
    <mergeCell ref="E66:E69"/>
    <mergeCell ref="K23:K27"/>
    <mergeCell ref="A23:A27"/>
  </mergeCells>
  <pageMargins left="0.31496062992125984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B Patil Sir Patil</dc:creator>
  <cp:lastModifiedBy>Pravin Desai</cp:lastModifiedBy>
  <cp:lastPrinted>2023-12-25T06:41:34Z</cp:lastPrinted>
  <dcterms:created xsi:type="dcterms:W3CDTF">2023-12-16T06:32:17Z</dcterms:created>
  <dcterms:modified xsi:type="dcterms:W3CDTF">2024-01-10T08:14:40Z</dcterms:modified>
</cp:coreProperties>
</file>